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Diaci\CORAC\Gestao de Documentos\DLO\Instruções de Preenchimento\Planilhas Auxiliares\"/>
    </mc:Choice>
  </mc:AlternateContent>
  <bookViews>
    <workbookView xWindow="120" yWindow="120" windowWidth="12120" windowHeight="8520" tabRatio="706" activeTab="2"/>
  </bookViews>
  <sheets>
    <sheet name="PR" sheetId="10" r:id="rId1"/>
    <sheet name="PR-COS" sheetId="17" r:id="rId2"/>
    <sheet name="RWA-LIMITE " sheetId="12" r:id="rId3"/>
    <sheet name="RWAMPAD-RWAMINT" sheetId="16" r:id="rId4"/>
    <sheet name="RWACPAD" sheetId="6" r:id="rId5"/>
    <sheet name="RWACPAD-COS" sheetId="18" r:id="rId6"/>
    <sheet name="RWAOPAD" sheetId="9" r:id="rId7"/>
    <sheet name="RBAN" sheetId="11" r:id="rId8"/>
    <sheet name="IRRBB" sheetId="22" r:id="rId9"/>
    <sheet name="AT.PERMANENTE - LIMITE" sheetId="13" r:id="rId10"/>
    <sheet name="RA" sheetId="19" r:id="rId11"/>
    <sheet name="FLAF" sheetId="20" r:id="rId12"/>
    <sheet name="LCSP" sheetId="21" r:id="rId13"/>
  </sheets>
  <definedNames>
    <definedName name="_xlnm.Print_Area" localSheetId="4">RWACPAD!$B$1:$K$86</definedName>
    <definedName name="TABELA018">RWAOPAD!#REF!</definedName>
    <definedName name="_xlnm.Print_Titles" localSheetId="4">RWACPAD!$1:$5</definedName>
  </definedNames>
  <calcPr calcId="152511"/>
</workbook>
</file>

<file path=xl/calcChain.xml><?xml version="1.0" encoding="utf-8"?>
<calcChain xmlns="http://schemas.openxmlformats.org/spreadsheetml/2006/main">
  <c r="D34" i="12" l="1"/>
  <c r="D35" i="12"/>
  <c r="F57" i="10" l="1"/>
  <c r="D11" i="13" l="1"/>
  <c r="F135" i="10" l="1"/>
  <c r="F40" i="10"/>
  <c r="F37" i="10" l="1"/>
  <c r="F142" i="10" l="1"/>
  <c r="F140" i="10" l="1"/>
  <c r="F52" i="10" l="1"/>
  <c r="K84" i="6" l="1"/>
  <c r="K83" i="6"/>
  <c r="K82" i="6"/>
  <c r="K80" i="6"/>
  <c r="K79" i="6"/>
  <c r="K78" i="6"/>
  <c r="K69" i="6"/>
  <c r="K68" i="6"/>
  <c r="K67" i="6"/>
  <c r="K57" i="6"/>
  <c r="K33" i="6" l="1"/>
  <c r="K25" i="6" l="1"/>
  <c r="K26" i="6"/>
  <c r="K30" i="6"/>
  <c r="K29" i="6"/>
  <c r="D13" i="13" l="1"/>
  <c r="F20" i="10" l="1"/>
  <c r="F85" i="10" l="1"/>
  <c r="K34" i="6" l="1"/>
  <c r="K31" i="6" s="1"/>
  <c r="D12" i="12" l="1"/>
  <c r="F106" i="10" l="1"/>
  <c r="F119" i="10" l="1"/>
  <c r="F105" i="10"/>
  <c r="F117" i="10" l="1"/>
  <c r="F63" i="10"/>
  <c r="F62" i="10" s="1"/>
  <c r="F152" i="10" l="1"/>
  <c r="F147" i="10"/>
  <c r="F139" i="10"/>
  <c r="F138" i="10"/>
  <c r="F136" i="10"/>
  <c r="F124" i="10"/>
  <c r="F122" i="10"/>
  <c r="F120" i="10" s="1"/>
  <c r="F115" i="10"/>
  <c r="F51" i="10"/>
  <c r="F33" i="10"/>
  <c r="F32" i="10"/>
  <c r="F30" i="10"/>
  <c r="K76" i="6"/>
  <c r="K75" i="6"/>
  <c r="K74" i="6"/>
  <c r="K72" i="6"/>
  <c r="K71" i="6"/>
  <c r="K65" i="6"/>
  <c r="K64" i="6"/>
  <c r="K63" i="6"/>
  <c r="K60" i="6"/>
  <c r="K59" i="6" s="1"/>
  <c r="K56" i="6"/>
  <c r="K55" i="6"/>
  <c r="K54" i="6" s="1"/>
  <c r="K53" i="6"/>
  <c r="K52" i="6"/>
  <c r="K51" i="6"/>
  <c r="K50" i="6"/>
  <c r="K49" i="6"/>
  <c r="K48" i="6"/>
  <c r="K47" i="6"/>
  <c r="K45" i="6"/>
  <c r="K44" i="6"/>
  <c r="K42" i="6"/>
  <c r="K41" i="6"/>
  <c r="K40" i="6"/>
  <c r="K39" i="6"/>
  <c r="K36" i="6"/>
  <c r="K35" i="6" s="1"/>
  <c r="K22" i="6"/>
  <c r="K23" i="6"/>
  <c r="K24" i="6"/>
  <c r="K27" i="6"/>
  <c r="K28" i="6"/>
  <c r="K21" i="6"/>
  <c r="K11" i="6"/>
  <c r="K12" i="6"/>
  <c r="K13" i="6"/>
  <c r="K14" i="6"/>
  <c r="K15" i="6"/>
  <c r="K18" i="6"/>
  <c r="K19" i="6"/>
  <c r="K17" i="6"/>
  <c r="K16" i="6"/>
  <c r="K9" i="6"/>
  <c r="K8" i="6"/>
  <c r="K7" i="6"/>
  <c r="F19" i="10"/>
  <c r="F18" i="10" s="1"/>
  <c r="F30" i="16"/>
  <c r="F47" i="16"/>
  <c r="F46" i="16"/>
  <c r="F45" i="16"/>
  <c r="F44" i="16"/>
  <c r="F43" i="16"/>
  <c r="F42" i="16"/>
  <c r="F41" i="16"/>
  <c r="F39" i="16"/>
  <c r="F38" i="16"/>
  <c r="F27" i="16"/>
  <c r="F22" i="16"/>
  <c r="F17" i="16"/>
  <c r="F12" i="16"/>
  <c r="F80" i="10"/>
  <c r="F78" i="10" s="1"/>
  <c r="E34" i="10"/>
  <c r="F34" i="10" s="1"/>
  <c r="F145" i="10"/>
  <c r="F143" i="10" s="1"/>
  <c r="F47" i="10"/>
  <c r="C231" i="10"/>
  <c r="C232" i="10"/>
  <c r="C235" i="10"/>
  <c r="C229" i="10"/>
  <c r="C230" i="10"/>
  <c r="C233" i="10"/>
  <c r="C234" i="10"/>
  <c r="C237" i="10"/>
  <c r="C238" i="10"/>
  <c r="K20" i="6" l="1"/>
  <c r="F149" i="10"/>
  <c r="F150" i="10"/>
  <c r="F40" i="16"/>
  <c r="K46" i="6"/>
  <c r="K38" i="6"/>
  <c r="K10" i="6"/>
  <c r="K43" i="6"/>
  <c r="K66" i="6"/>
  <c r="F137" i="10"/>
  <c r="K70" i="6"/>
  <c r="D17" i="13"/>
  <c r="D8" i="12" s="1"/>
  <c r="F37" i="16"/>
  <c r="K81" i="6"/>
  <c r="K62" i="6"/>
  <c r="K6" i="6"/>
  <c r="K77" i="6"/>
  <c r="K73" i="6"/>
  <c r="K86" i="6" l="1"/>
  <c r="D11" i="12" s="1"/>
  <c r="D10" i="12" s="1"/>
  <c r="F148" i="10"/>
  <c r="F146" i="10" s="1"/>
  <c r="F159" i="10" l="1"/>
  <c r="F158" i="10" s="1"/>
  <c r="F153" i="10" s="1"/>
  <c r="F134" i="10" s="1"/>
  <c r="F125" i="10" l="1"/>
  <c r="F132" i="10" s="1"/>
  <c r="F131" i="10" s="1"/>
  <c r="F126" i="10" s="1"/>
  <c r="F114" i="10" s="1"/>
  <c r="F55" i="10" l="1"/>
  <c r="F29" i="10" l="1"/>
  <c r="F61" i="10"/>
  <c r="F60" i="10" l="1"/>
  <c r="E56" i="10" l="1"/>
  <c r="F56" i="10" s="1"/>
  <c r="F76" i="10" s="1"/>
  <c r="F88" i="10" l="1"/>
  <c r="F86" i="10"/>
  <c r="E77" i="10" s="1"/>
  <c r="F77" i="10" s="1"/>
  <c r="F75" i="10"/>
  <c r="F92" i="10" s="1"/>
  <c r="F113" i="10"/>
  <c r="F104" i="10" s="1"/>
  <c r="F93" i="10" l="1"/>
  <c r="F94" i="10"/>
  <c r="E71" i="10"/>
  <c r="F71" i="10" s="1"/>
  <c r="F91" i="10" l="1"/>
  <c r="F89" i="10"/>
  <c r="F95" i="10" l="1"/>
  <c r="F96" i="10" s="1"/>
  <c r="F90" i="10" s="1"/>
  <c r="F100" i="10" s="1"/>
  <c r="F98" i="10" l="1"/>
  <c r="F102" i="10" s="1"/>
  <c r="F103" i="10" s="1"/>
  <c r="F97" i="10"/>
  <c r="F99" i="10" s="1"/>
  <c r="F101" i="10" s="1"/>
  <c r="F87" i="10" l="1"/>
  <c r="F70" i="10" s="1"/>
  <c r="F9" i="10" s="1"/>
  <c r="F8" i="10" s="1"/>
  <c r="D25" i="12" s="1"/>
  <c r="F7" i="10" l="1"/>
  <c r="D7" i="12" s="1"/>
  <c r="D6" i="12" s="1"/>
  <c r="D31" i="12"/>
  <c r="D30" i="12" s="1"/>
  <c r="D14" i="12" l="1"/>
  <c r="D16" i="12" s="1"/>
  <c r="D29" i="12"/>
  <c r="D46" i="12" s="1"/>
  <c r="D49" i="12" s="1"/>
  <c r="D8" i="13"/>
  <c r="D33" i="12"/>
  <c r="D24" i="12"/>
  <c r="D21" i="12"/>
  <c r="D17" i="12" l="1"/>
  <c r="D15" i="12" s="1"/>
  <c r="D27" i="12"/>
  <c r="D28" i="12" s="1"/>
  <c r="D50" i="12"/>
  <c r="D51" i="12" s="1"/>
  <c r="D23" i="12"/>
  <c r="D22" i="12" s="1"/>
  <c r="D48" i="12" l="1"/>
  <c r="D19" i="12"/>
  <c r="D20" i="12" s="1"/>
</calcChain>
</file>

<file path=xl/sharedStrings.xml><?xml version="1.0" encoding="utf-8"?>
<sst xmlns="http://schemas.openxmlformats.org/spreadsheetml/2006/main" count="2429" uniqueCount="1441">
  <si>
    <t>CONTA</t>
  </si>
  <si>
    <t>PRE</t>
  </si>
  <si>
    <t>(*)</t>
  </si>
  <si>
    <t>DISPONIBILIDADES</t>
  </si>
  <si>
    <t>Valores Mantidos em Espécie</t>
  </si>
  <si>
    <t>Banco Central - Reserva Livre em Espécie</t>
  </si>
  <si>
    <t>Depósitos Bancários</t>
  </si>
  <si>
    <t>APLICAÇÕES INTERFINANCEIRAS DE LIQUIDEZ</t>
  </si>
  <si>
    <t>TVM E INSTRUMENTOS FINANCEIROS DERIVATIVOS</t>
  </si>
  <si>
    <t>RELAÇÕES INTERFINANCEIRAS</t>
  </si>
  <si>
    <t>OPERAÇÕES DE CRÉDITO</t>
  </si>
  <si>
    <t>OPERAÇÕES DE ARRENDAMENTO MERCANTIL</t>
  </si>
  <si>
    <t>Arrendamento Financeiro</t>
  </si>
  <si>
    <t>OUTROS DIREITOS</t>
  </si>
  <si>
    <t>Ouro Ativo Financeiro e Instrumento Cambial</t>
  </si>
  <si>
    <t>Demais Direitos</t>
  </si>
  <si>
    <t>OUTROS VALORES E BENS</t>
  </si>
  <si>
    <t>ADIANTAMENTOS CONCEDIDOS PELA INSTITUIÇÃO</t>
  </si>
  <si>
    <t>Adiantamentos em Moeda Estrangeira</t>
  </si>
  <si>
    <t>Outros Adiantamentos Concedidos</t>
  </si>
  <si>
    <t>GARANTIAS PRESTADAS- AVAIS, FIANÇAS E COOBRIGAÇÕES</t>
  </si>
  <si>
    <t>CRÉDITOS TRIBUTÁRIOS</t>
  </si>
  <si>
    <t>OPERAÇÕES DE EMPRÉSTIMOS DE ATIVOS</t>
  </si>
  <si>
    <t>Direitos por Empréstimos de Ações</t>
  </si>
  <si>
    <t>Direitos por Empréstimos de Ouro</t>
  </si>
  <si>
    <t>OPERAÇÕES A LIQUIDAR DE COMPRA DE MOEDA ESTRANGEIRA, DE OURO OU DE TÍTULOS E VALORES MOBILIÁRIOS NO MERCADO A VISTA</t>
  </si>
  <si>
    <t>OPERAÇÕES A LIQUIDAR DE VENDA DE MOEDA ESTRANGEIRA, DE OURO OU DE TÍTULOS E VALORES MOBILIÁRIOS NO MERCADO A VISTA</t>
  </si>
  <si>
    <t>Derivativos - Ganho Potencial Futuro</t>
  </si>
  <si>
    <t>Direitos por Empréstimos de Títulos</t>
  </si>
  <si>
    <t>Adiantamentos sobre Contratos de Câmbio (ACC/ ACE)</t>
  </si>
  <si>
    <t>Aplicações em Moedas Estrangeiras</t>
  </si>
  <si>
    <t>Depósitos Interfinanceiros</t>
  </si>
  <si>
    <t>530.07</t>
  </si>
  <si>
    <t>510.01</t>
  </si>
  <si>
    <t>510.02</t>
  </si>
  <si>
    <t>510.03</t>
  </si>
  <si>
    <t>530.08</t>
  </si>
  <si>
    <t>550.05</t>
  </si>
  <si>
    <t>550.04</t>
  </si>
  <si>
    <t>Arrendamento Operacional</t>
  </si>
  <si>
    <t>570.01</t>
  </si>
  <si>
    <t>570.05</t>
  </si>
  <si>
    <t>610.01</t>
  </si>
  <si>
    <t>610.02</t>
  </si>
  <si>
    <t>610.03</t>
  </si>
  <si>
    <t>640.01</t>
  </si>
  <si>
    <t>640.02</t>
  </si>
  <si>
    <t>650.01</t>
  </si>
  <si>
    <t>650.02</t>
  </si>
  <si>
    <t>650.03</t>
  </si>
  <si>
    <t>510</t>
  </si>
  <si>
    <t>520</t>
  </si>
  <si>
    <t>NOME DA CONTA</t>
  </si>
  <si>
    <t>020</t>
  </si>
  <si>
    <t>526.01</t>
  </si>
  <si>
    <t>527.01</t>
  </si>
  <si>
    <t>580</t>
  </si>
  <si>
    <t>590</t>
  </si>
  <si>
    <t>600</t>
  </si>
  <si>
    <t>610</t>
  </si>
  <si>
    <t>570</t>
  </si>
  <si>
    <t>560</t>
  </si>
  <si>
    <t>550</t>
  </si>
  <si>
    <t>540</t>
  </si>
  <si>
    <t>530</t>
  </si>
  <si>
    <t>620</t>
  </si>
  <si>
    <t>630</t>
  </si>
  <si>
    <t>640</t>
  </si>
  <si>
    <t>650</t>
  </si>
  <si>
    <t>660</t>
  </si>
  <si>
    <t>700</t>
  </si>
  <si>
    <t>Operações a Liquidar de Compra de Moeda Estrangeira no Mercado a Vista</t>
  </si>
  <si>
    <t>660.01</t>
  </si>
  <si>
    <t>660.02</t>
  </si>
  <si>
    <t>660.03</t>
  </si>
  <si>
    <t>Operações a Liquidar de Compra de Ouro no Mercado a Vista</t>
  </si>
  <si>
    <t>Operações a Liquidar de Compra de Títulos e Valores Mobiliários no Mercado a Vista</t>
  </si>
  <si>
    <t>Financiamentos Imobiliários</t>
  </si>
  <si>
    <t>Operações a Liquidar de Câmbio - Valor de Reposição</t>
  </si>
  <si>
    <t>PERMANENTE</t>
  </si>
  <si>
    <t>640.03</t>
  </si>
  <si>
    <t>Operações a Liquidar de Venda de Títulos e Valores Mobiliários no Mercado a Vista</t>
  </si>
  <si>
    <t>Operações a Liquidar de Venda de Moeda Estrangeira no Mercado à Vista</t>
  </si>
  <si>
    <t>Operações a Liquidar de venda de Ouro no Mercado à Vista</t>
  </si>
  <si>
    <t>526.02</t>
  </si>
  <si>
    <t>526.03</t>
  </si>
  <si>
    <t>Depósitos em Poupança</t>
  </si>
  <si>
    <t>Depósito Voluntários no Banco Central do Brasil</t>
  </si>
  <si>
    <t>620.06</t>
  </si>
  <si>
    <t>620.07</t>
  </si>
  <si>
    <t>Coobrigações em Cessões de Créditos</t>
  </si>
  <si>
    <t>Coobrigações Demais</t>
  </si>
  <si>
    <t>530.10</t>
  </si>
  <si>
    <t>Ações mantidas na carteira de não negociação</t>
  </si>
  <si>
    <t>570.06</t>
  </si>
  <si>
    <t>Outros direitos com características de operações de crédito</t>
  </si>
  <si>
    <t>570.07</t>
  </si>
  <si>
    <t>Operações a Liquidar de Câmbio - Ganho Potencial Futuro</t>
  </si>
  <si>
    <t>550.12</t>
  </si>
  <si>
    <t>Financiamento em Moedas Estrangeiras/Importação Financiada - Câmbio Contratado</t>
  </si>
  <si>
    <t>871.10.00</t>
  </si>
  <si>
    <t>871.20.00</t>
  </si>
  <si>
    <t>871.30.00</t>
  </si>
  <si>
    <t>872.10.02</t>
  </si>
  <si>
    <t>872.10.03</t>
  </si>
  <si>
    <t>872.10.05</t>
  </si>
  <si>
    <t>872.10.07</t>
  </si>
  <si>
    <t>872.10.08</t>
  </si>
  <si>
    <t>872.10.09</t>
  </si>
  <si>
    <t>872.10.10</t>
  </si>
  <si>
    <t>872.10.11</t>
  </si>
  <si>
    <t>872.10.12</t>
  </si>
  <si>
    <t>872.10.21</t>
  </si>
  <si>
    <t>872.10.22</t>
  </si>
  <si>
    <t>872.20.02</t>
  </si>
  <si>
    <t>872.20.03</t>
  </si>
  <si>
    <t>872.20.05</t>
  </si>
  <si>
    <t>872.20.07</t>
  </si>
  <si>
    <t>872.20.08</t>
  </si>
  <si>
    <t>872.20.09</t>
  </si>
  <si>
    <t>872.20.10</t>
  </si>
  <si>
    <t>872.20.11</t>
  </si>
  <si>
    <t>872.20.12</t>
  </si>
  <si>
    <t>872.20.21</t>
  </si>
  <si>
    <t>872.20.22</t>
  </si>
  <si>
    <t>872.30.02</t>
  </si>
  <si>
    <t>872.30.03</t>
  </si>
  <si>
    <t>872.30.05</t>
  </si>
  <si>
    <t>872.30.07</t>
  </si>
  <si>
    <t>872.30.08</t>
  </si>
  <si>
    <t>872.30.09</t>
  </si>
  <si>
    <t>872.30.10</t>
  </si>
  <si>
    <t>872.30.11</t>
  </si>
  <si>
    <t>872.30.12</t>
  </si>
  <si>
    <t>872.30.21</t>
  </si>
  <si>
    <t>872.30.22</t>
  </si>
  <si>
    <t>873.10.01</t>
  </si>
  <si>
    <t>873.10.05</t>
  </si>
  <si>
    <t>873.10.13</t>
  </si>
  <si>
    <t>873.10.21</t>
  </si>
  <si>
    <t>873.10.22</t>
  </si>
  <si>
    <t>873.20.01</t>
  </si>
  <si>
    <t>873.20.05</t>
  </si>
  <si>
    <t>873.20.13</t>
  </si>
  <si>
    <t>873.20.21</t>
  </si>
  <si>
    <t>873.20.22</t>
  </si>
  <si>
    <t>873.30.01</t>
  </si>
  <si>
    <t>873.30.05</t>
  </si>
  <si>
    <t>873.30.13</t>
  </si>
  <si>
    <t>873.30.21</t>
  </si>
  <si>
    <t>873.30.22</t>
  </si>
  <si>
    <t xml:space="preserve"> ELEMENTO 45</t>
  </si>
  <si>
    <t xml:space="preserve">  ELEMENTO 41</t>
  </si>
  <si>
    <t>ELEMENTO 42</t>
  </si>
  <si>
    <t xml:space="preserve"> ELEMENTO 43</t>
  </si>
  <si>
    <t xml:space="preserve"> ELEMENTO 2</t>
  </si>
  <si>
    <t>SALDO (VALOR DA EPR / OUTROS VALORES*)</t>
  </si>
  <si>
    <t>Legenda</t>
  </si>
  <si>
    <t>Informações não requisitadas</t>
  </si>
  <si>
    <t>Informações requisitadas para batimento das informações (Receitas/Despesas/Operações/TVMs)</t>
  </si>
  <si>
    <t>Informações requisitadas integrantes do cálculo do POPR</t>
  </si>
  <si>
    <t>Abordagem do Indicador Básico</t>
  </si>
  <si>
    <t>Conta</t>
  </si>
  <si>
    <t>Elementos de Conta</t>
  </si>
  <si>
    <t>Saldo Conta</t>
  </si>
  <si>
    <t>Rec. Interm. Financeira (RIF)</t>
  </si>
  <si>
    <t>Rec. Prest. Serviço (RPS)</t>
  </si>
  <si>
    <t>Rec. Op. Não Incluídas</t>
  </si>
  <si>
    <t>Desp. Interm. Financeira (DIF)</t>
  </si>
  <si>
    <t>Desp. Op. Não Incluídas</t>
  </si>
  <si>
    <t>Ganhos/Perdas Alien. TVM Derivat. Não Cart. Negoc.</t>
  </si>
  <si>
    <t>Op. Cred. Op. AM, Outras Conc. Cred.</t>
  </si>
  <si>
    <t>TVM não Cart. Neg.</t>
  </si>
  <si>
    <t>TVM Cart. Neg.</t>
  </si>
  <si>
    <t>Plano de Negócios</t>
  </si>
  <si>
    <t>Valor</t>
  </si>
  <si>
    <t>Batimento de Outras Rec e Desp.</t>
  </si>
  <si>
    <t>VRO</t>
  </si>
  <si>
    <t>T-3</t>
  </si>
  <si>
    <t>IE</t>
  </si>
  <si>
    <t>T-2</t>
  </si>
  <si>
    <t>T-1</t>
  </si>
  <si>
    <t>Abordagem Padronizada Alternativa</t>
  </si>
  <si>
    <t>T-3              (ex: julho/05 - jun/06)</t>
  </si>
  <si>
    <t>IAE - Varejo</t>
  </si>
  <si>
    <t>IAE - Comercial</t>
  </si>
  <si>
    <t>IE - Varejo/Comercial</t>
  </si>
  <si>
    <t>IE - Finanças Corporat.</t>
  </si>
  <si>
    <t>IE - Negociação e Vendas</t>
  </si>
  <si>
    <t>IE - Pgtos e Liquidação</t>
  </si>
  <si>
    <t>IE - Serv. Ag. Financeiro</t>
  </si>
  <si>
    <t>IE - Adm.  de Ativos</t>
  </si>
  <si>
    <t>IE - Corr. De Varejo</t>
  </si>
  <si>
    <t>Outras receitas não incluídas</t>
  </si>
  <si>
    <t>Outras despesas não incluídas</t>
  </si>
  <si>
    <t>T-2 (ex: julho/06 - jun/07)</t>
  </si>
  <si>
    <t>T-1 (ex: julho/07 - jun/08)</t>
  </si>
  <si>
    <t>Abordagem Padronizada Alternativa Simplificada</t>
  </si>
  <si>
    <t>T-3   (ex: julho/05 - jun/06)</t>
  </si>
  <si>
    <t>IAE - Varejo/Comercial</t>
  </si>
  <si>
    <t>IE - Varejos/Comercial</t>
  </si>
  <si>
    <t>IE - Demais</t>
  </si>
  <si>
    <t>T-2   (ex: julho/06 - jun/07)</t>
  </si>
  <si>
    <t>T-1   (ex: julho/07 - jun/08)</t>
  </si>
  <si>
    <t>=MÁXIMO(0;C25+D25-F25-H25+L25)</t>
  </si>
  <si>
    <t>=MÁXIMO(0;C26+D26-F26-H26+L26)</t>
  </si>
  <si>
    <t>=MÁXIMO(0;C27+D27-F27-H27+L27)</t>
  </si>
  <si>
    <t>=MÉDIA(MÁXIMO(0;0,12*(M35+M42+M43)+0,15*(M36+M41)+0,18*(M38+M39+M40));MÁXIMO(0;0,12*(M46+M53+M54)+0,15*(M47+M52)+0,18*(M49+M50+M51));MÁXIMO(0;0,12*(M57+M64+M65)+0,15*(M58+M63)+0,18*(M60+M61+M62)))</t>
  </si>
  <si>
    <t>=0,035*(I35+L35)</t>
  </si>
  <si>
    <t>=0,035*(I36+J36+L36)</t>
  </si>
  <si>
    <t>=C37+D37-F37-H37+L37</t>
  </si>
  <si>
    <t>=C38+D38-F38-H38+L38</t>
  </si>
  <si>
    <t>=C39+D39-F39-H39+L39</t>
  </si>
  <si>
    <t>=C40+D40-F40-H40+L40</t>
  </si>
  <si>
    <t>=C41+D41-F41-H41+L41</t>
  </si>
  <si>
    <t>=C42+D42-F42-H42+L42</t>
  </si>
  <si>
    <t>=C43+D43-F43-H43+L43</t>
  </si>
  <si>
    <t>=0,035*(I46+L46)</t>
  </si>
  <si>
    <t>=0,035*(I47+J47+L47)</t>
  </si>
  <si>
    <t>=C49+D49-F49-H49+L49</t>
  </si>
  <si>
    <t>=C50+D50-F50-H50+L50</t>
  </si>
  <si>
    <t>=C51+D51-F51-H51+L51</t>
  </si>
  <si>
    <t>=C52+D52-F52-H52+L52</t>
  </si>
  <si>
    <t>=C53+D53-F53-H53+L53</t>
  </si>
  <si>
    <t>=C54+D54-F54-H54+L54</t>
  </si>
  <si>
    <t>=C48+D48-F48-H48+L48</t>
  </si>
  <si>
    <t>=0,035*(I57+L57)</t>
  </si>
  <si>
    <t>=0,035*(I58+J58+L58)</t>
  </si>
  <si>
    <t>=C59+D59-F59-H59+L59</t>
  </si>
  <si>
    <t>=C60+D60-F60-H60+L60</t>
  </si>
  <si>
    <t>=C61+D61-F61-H61+L61</t>
  </si>
  <si>
    <t>=C62+D62-F62-H62+L62</t>
  </si>
  <si>
    <t>=C63+D63-F63-H63+L63</t>
  </si>
  <si>
    <t>=C64+D64-F64-H64+L64</t>
  </si>
  <si>
    <t>=C65+D65-F65-H65+L65</t>
  </si>
  <si>
    <t>=0,035*(I75+J75+L75)</t>
  </si>
  <si>
    <t>=C76+D76-F76-H76+L76</t>
  </si>
  <si>
    <t>=C77+D77-F77-H77+L77</t>
  </si>
  <si>
    <t>=0,035*(I80+J80+L80)</t>
  </si>
  <si>
    <t>=C81+D81-F81-H81+L81</t>
  </si>
  <si>
    <t>=C82+D82-F82-H82+L82</t>
  </si>
  <si>
    <t>=0,035*(I85+J85+L85)</t>
  </si>
  <si>
    <t>=C86+D86-F86-H86+L86</t>
  </si>
  <si>
    <t>=C87+D87-F87-H87+L87</t>
  </si>
  <si>
    <t>=MÉDIA(MÁXIMO(0;0,15*M75+0,18*M77);MÁXIMO(0;0,15*M80+0,18*M82);MÁXIMO(0;0,15*M85+0,18*M87))</t>
  </si>
  <si>
    <t>TABELA 015 - FATOR DE PONDERAÇÃO APLICADO À LINHA DE NEGÓCIO</t>
  </si>
  <si>
    <t>(BETA)</t>
  </si>
  <si>
    <t>LINHA DE NEGÓCIO</t>
  </si>
  <si>
    <t>CONTA DLO</t>
  </si>
  <si>
    <t>VAREJO</t>
  </si>
  <si>
    <t>ADMINISTRAÇÃO DE ATIVOS</t>
  </si>
  <si>
    <t>CORRETAGEM DE VAREJO</t>
  </si>
  <si>
    <t>VAREJO/COMERCIAL</t>
  </si>
  <si>
    <t>COMERCIAL</t>
  </si>
  <si>
    <t>SERVIÇO DE AGENTE FINANCEIRO</t>
  </si>
  <si>
    <t>DEMAIS</t>
  </si>
  <si>
    <t>FINANÇAS CORPORATIVAS</t>
  </si>
  <si>
    <t>NEGOCIAÇÃO E VENDAS</t>
  </si>
  <si>
    <t>PAGAMENTOS E LIQUIDAÇÕES</t>
  </si>
  <si>
    <t>872.XX.02</t>
  </si>
  <si>
    <t>872.XX.11</t>
  </si>
  <si>
    <t>872.XX.12</t>
  </si>
  <si>
    <t>873.XX.01</t>
  </si>
  <si>
    <t>872.XX.03</t>
  </si>
  <si>
    <t>872.XX.10</t>
  </si>
  <si>
    <t>873.XX.13</t>
  </si>
  <si>
    <t>872.XX.07</t>
  </si>
  <si>
    <t>872.XX.08</t>
  </si>
  <si>
    <t>872.XX.09</t>
  </si>
  <si>
    <t>EXCESSO DOS RECURSOS APLICADOS NO ATIVO PERMANENTE</t>
  </si>
  <si>
    <t>TÍTULOS PATRIMONIAIS</t>
  </si>
  <si>
    <t>120.01</t>
  </si>
  <si>
    <t>120.02</t>
  </si>
  <si>
    <t>VALOR DA SITUAÇÃO PARA O LIMITE DE IMOBILIZAÇÃO</t>
  </si>
  <si>
    <t>160.01</t>
  </si>
  <si>
    <t>160.02</t>
  </si>
  <si>
    <t>160.03</t>
  </si>
  <si>
    <t>800.01</t>
  </si>
  <si>
    <t>800.02</t>
  </si>
  <si>
    <t>800.03</t>
  </si>
  <si>
    <t>810.10</t>
  </si>
  <si>
    <t>810.20</t>
  </si>
  <si>
    <t>820.01</t>
  </si>
  <si>
    <t>820.02</t>
  </si>
  <si>
    <t>820.03</t>
  </si>
  <si>
    <t>820.04</t>
  </si>
  <si>
    <t>830.01</t>
  </si>
  <si>
    <t>830.02</t>
  </si>
  <si>
    <t>830.03</t>
  </si>
  <si>
    <t>830.04</t>
  </si>
  <si>
    <t>840.01</t>
  </si>
  <si>
    <t>840.02</t>
  </si>
  <si>
    <t>840.03</t>
  </si>
  <si>
    <t>840.04</t>
  </si>
  <si>
    <t>VALOR TOTAL DA PARCELA PCOM</t>
  </si>
  <si>
    <t>850.01</t>
  </si>
  <si>
    <t>850.02</t>
  </si>
  <si>
    <t>VALOR TOTAL DA PARCELA PACS</t>
  </si>
  <si>
    <t>860.01</t>
  </si>
  <si>
    <t>860.04</t>
  </si>
  <si>
    <t>860.07</t>
  </si>
  <si>
    <t>860.08</t>
  </si>
  <si>
    <t>865.01</t>
  </si>
  <si>
    <t>865.10</t>
  </si>
  <si>
    <t>865.20</t>
  </si>
  <si>
    <t>865.20.01</t>
  </si>
  <si>
    <t>865.20.10</t>
  </si>
  <si>
    <t>865.20.20</t>
  </si>
  <si>
    <t>865.20.30</t>
  </si>
  <si>
    <t>865.20.40</t>
  </si>
  <si>
    <t>865.30</t>
  </si>
  <si>
    <t>865.40</t>
  </si>
  <si>
    <t>890.01.00</t>
  </si>
  <si>
    <t>890.10.01</t>
  </si>
  <si>
    <t>890.20.01</t>
  </si>
  <si>
    <t>890.20.02</t>
  </si>
  <si>
    <t>890.20.03</t>
  </si>
  <si>
    <t>890.20.04</t>
  </si>
  <si>
    <t>890.20.05</t>
  </si>
  <si>
    <t>890.20.06</t>
  </si>
  <si>
    <t>890.30.01</t>
  </si>
  <si>
    <t>890.30.02</t>
  </si>
  <si>
    <t>890.30.03</t>
  </si>
  <si>
    <t>890.40.01</t>
  </si>
  <si>
    <t>890.40.02</t>
  </si>
  <si>
    <t>890.40.03</t>
  </si>
  <si>
    <t>890.80.01</t>
  </si>
  <si>
    <t>890.99.01</t>
  </si>
  <si>
    <t>Variação no Valor de Mercado das operações</t>
  </si>
  <si>
    <t>Quantidades de pontos percentuais paralelos para impactar o  PR***</t>
  </si>
  <si>
    <t>RBAN/Diversificação/Capital alocável por fator antes da diversificação</t>
  </si>
  <si>
    <t>Observação                                                   Fator de Risco associado</t>
  </si>
  <si>
    <t xml:space="preserve"> 1º Percentil</t>
  </si>
  <si>
    <t>99º Percentil</t>
  </si>
  <si>
    <r>
      <t>R</t>
    </r>
    <r>
      <rPr>
        <vertAlign val="subscript"/>
        <sz val="8"/>
        <rFont val="Arial"/>
        <family val="2"/>
      </rPr>
      <t>BAN</t>
    </r>
  </si>
  <si>
    <t>Diversificação</t>
  </si>
  <si>
    <t>Juros-Pré</t>
  </si>
  <si>
    <t>Cupom de moeda - dólar dos EUA</t>
  </si>
  <si>
    <t>Cupom de moeda - euro</t>
  </si>
  <si>
    <t>Cupom de moeda - franco suíço</t>
  </si>
  <si>
    <t>Cupom de moeda - iene</t>
  </si>
  <si>
    <t>Cupom de moeda - libra esterlina</t>
  </si>
  <si>
    <t>Cupom de moeda - dólar canadense</t>
  </si>
  <si>
    <t>**</t>
  </si>
  <si>
    <t>Cupom de moeda</t>
  </si>
  <si>
    <t>Cupom de taxa de juros - TR</t>
  </si>
  <si>
    <t>Cupom de taxa de juros - TJLP</t>
  </si>
  <si>
    <t>Cupom de taxa de juros - TBF</t>
  </si>
  <si>
    <t>Cupom de índice de preço - IPCA</t>
  </si>
  <si>
    <t>Cupom de índice de preço - IGP-M</t>
  </si>
  <si>
    <t>Cupom de índice de preço - IPC-FIPE</t>
  </si>
  <si>
    <t>Cupom de índice de preço</t>
  </si>
  <si>
    <t>Fundos</t>
  </si>
  <si>
    <t>Agregado das posições inferiores a 5%</t>
  </si>
  <si>
    <t>** A medida em que as instituições identificarem a necessidade de criação de contas para fatores de risco não previstos deverá solicitar ao Desig a inclusão de nova conta específica para o registro das informações relativas ao fator de risco</t>
  </si>
  <si>
    <t>*** Deverá ser informado o código 999 para as situações em que não é possível mensurar as estimativas de cada elemento de forma adequada.</t>
  </si>
  <si>
    <t>VALOR</t>
  </si>
  <si>
    <t>CONTÁBIL</t>
  </si>
  <si>
    <t>101</t>
  </si>
  <si>
    <t>100</t>
  </si>
  <si>
    <t>PATRIMÔNIO DE REFERÊNCIA  (PR)</t>
  </si>
  <si>
    <t>105</t>
  </si>
  <si>
    <t>Deve ser igual a zero sempre que o saldo da conta 960 for positivo e deve ser igual ao valor absoluto da conta 960 sempre que este for negativo.</t>
  </si>
  <si>
    <t>900</t>
  </si>
  <si>
    <t>800</t>
  </si>
  <si>
    <t>810</t>
  </si>
  <si>
    <t>820</t>
  </si>
  <si>
    <t>830</t>
  </si>
  <si>
    <t>840</t>
  </si>
  <si>
    <t xml:space="preserve"> </t>
  </si>
  <si>
    <t>850</t>
  </si>
  <si>
    <t>860</t>
  </si>
  <si>
    <t>865</t>
  </si>
  <si>
    <t>865 = - 865.01 + 865.10 + 865.20 + 865.30 + 865.40</t>
  </si>
  <si>
    <t>Efeito diversificação - Risco de Mercado - Modelo Interno</t>
  </si>
  <si>
    <t>Valor total da parcela PJUR antes do efetio diversificação</t>
  </si>
  <si>
    <t>866</t>
  </si>
  <si>
    <t>Adicional calculado segundo modelo padronizado</t>
  </si>
  <si>
    <t>870</t>
  </si>
  <si>
    <t>890</t>
  </si>
  <si>
    <t>950</t>
  </si>
  <si>
    <t>VALOR DA MARGEM OU INSUFICIÊNCIA</t>
  </si>
  <si>
    <t>SALDO</t>
  </si>
  <si>
    <t>OBSERVAÇÕES</t>
  </si>
  <si>
    <t>ELEMENTO 51</t>
  </si>
  <si>
    <t>ELEMENTO 52</t>
  </si>
  <si>
    <t>110</t>
  </si>
  <si>
    <t>Contas de Resultado Credoras</t>
  </si>
  <si>
    <t>120</t>
  </si>
  <si>
    <t>APURAÇÃO DO PR</t>
  </si>
  <si>
    <t>102</t>
  </si>
  <si>
    <t>PATRIMÔNIO DE REFERÊNCIA PARA LIMITE DE IMOBILIZAÇÃO (PR_LI)</t>
  </si>
  <si>
    <t>106</t>
  </si>
  <si>
    <t>150</t>
  </si>
  <si>
    <t>LIMITE PARA IMOBILIZAÇÃO (LI)</t>
  </si>
  <si>
    <t>160</t>
  </si>
  <si>
    <t>Ativo Permanente</t>
  </si>
  <si>
    <t>960</t>
  </si>
  <si>
    <t>960 = 150 - 160 (se &gt; 0 Margem; se &lt; 0 Insuficiência)</t>
  </si>
  <si>
    <t>=((M25+M26+M27)*0,15)/MÁXIMO(1;CONT.SE(M25:M27;"&gt;0"))</t>
  </si>
  <si>
    <t>PATRIMÔNIO DE REFERÊNCIA PARA COMPARAÇÃO COM O RWA</t>
  </si>
  <si>
    <t>107</t>
  </si>
  <si>
    <t>CAPITAL DESTACADO PARA OPERAÇÕES COM O SETOR PÚBLICO</t>
  </si>
  <si>
    <t>101 = 100 - 105 -107</t>
  </si>
  <si>
    <t>ATIVOS PONDERADOS POR RISCO (RWA)</t>
  </si>
  <si>
    <t>770</t>
  </si>
  <si>
    <t>900 = 700 + 770 + 870</t>
  </si>
  <si>
    <r>
      <t>RWA PARA RISCO DE CRÉDITO POR ABORDAGEM PADRONIZADA - RWA</t>
    </r>
    <r>
      <rPr>
        <b/>
        <vertAlign val="subscript"/>
        <sz val="10"/>
        <color indexed="12"/>
        <rFont val="Arial"/>
        <family val="2"/>
      </rPr>
      <t>CPAD</t>
    </r>
  </si>
  <si>
    <r>
      <t>RWA PARA RISCO OPERACIONAL POR ABORDAGEM PADRONIZADA - RWA</t>
    </r>
    <r>
      <rPr>
        <b/>
        <vertAlign val="subscript"/>
        <sz val="10"/>
        <color indexed="12"/>
        <rFont val="Arial"/>
        <family val="2"/>
      </rPr>
      <t>OPAD</t>
    </r>
  </si>
  <si>
    <t>RWA PARA RISCO DE MERCADO</t>
  </si>
  <si>
    <t>MARGEM SOBRE O PATRIMÔNIO DE REFERÊNCIA REQUERIDO</t>
  </si>
  <si>
    <t>MARGEM SOBRE O PATRIMÔNIO DE REFERÊNCIA NÍVEL 1 REQUERIDO</t>
  </si>
  <si>
    <t>PATRIMÔNIO DE REFERÊNCIA NÍVEL I</t>
  </si>
  <si>
    <t>PATRIMÔNIO DE REFERÊNCIA NÍVEL I MÍNIMO REQUERIDO PARA O RWA</t>
  </si>
  <si>
    <t>MARGEM SOBRE O CAPITAL PRINCIPAL REQUERIDO</t>
  </si>
  <si>
    <t>CAPITAL PRINCIPAL – CP</t>
  </si>
  <si>
    <t>CAPITAL PRINCIPAL MÍNIMO REQUERIDO PARA O RWA</t>
  </si>
  <si>
    <t>DETALHAMENTO DAS MARGENS DE REQUERIMENTO RELATIVAMENTE AO RWA</t>
  </si>
  <si>
    <r>
      <t>APURAÇÃO DO RWA PARA RISCO DE MERCADO - RWA</t>
    </r>
    <r>
      <rPr>
        <b/>
        <vertAlign val="subscript"/>
        <sz val="12"/>
        <rFont val="Arial"/>
        <family val="2"/>
      </rPr>
      <t>CPAD</t>
    </r>
    <r>
      <rPr>
        <b/>
        <sz val="12"/>
        <rFont val="Arial"/>
        <family val="2"/>
      </rPr>
      <t xml:space="preserve"> E RWA</t>
    </r>
    <r>
      <rPr>
        <b/>
        <vertAlign val="subscript"/>
        <sz val="12"/>
        <rFont val="Arial"/>
        <family val="2"/>
      </rPr>
      <t>MINT</t>
    </r>
  </si>
  <si>
    <r>
      <t>RWA</t>
    </r>
    <r>
      <rPr>
        <vertAlign val="subscript"/>
        <sz val="10"/>
        <color indexed="12"/>
        <rFont val="Calibri"/>
        <family val="2"/>
      </rPr>
      <t>CAM</t>
    </r>
  </si>
  <si>
    <t>Exposição Cambial Demais Moedas</t>
  </si>
  <si>
    <t>Exposição Cambial Compensação País/Exterior</t>
  </si>
  <si>
    <t>Corresponde ao valor da exposição cambial total (800.01 + 800.02 + 800.03) vezes o fator F", ou zero caso o valor da exposição cambial total seja inferior a: 5% do PR para datas-bases até 12/2011, 4% do PR para datas-bases até 03/2012, 2% para databases até 12/2013, dividido pelo Fator F da Resolução 4.193/13,</t>
  </si>
  <si>
    <t>Exposição Cambial Cesta de Moedas</t>
  </si>
  <si>
    <r>
      <t>RWA</t>
    </r>
    <r>
      <rPr>
        <vertAlign val="subscript"/>
        <sz val="10"/>
        <color indexed="12"/>
        <rFont val="Calibri"/>
        <family val="2"/>
      </rPr>
      <t>JUR1</t>
    </r>
  </si>
  <si>
    <t>=(F10+F11)/FATOR_F</t>
  </si>
  <si>
    <t>810 = (810.10 + 810.20)/FATOR_F</t>
  </si>
  <si>
    <t>Valor em risco para cenário normal</t>
  </si>
  <si>
    <t>Valor em risco para cenário estressado</t>
  </si>
  <si>
    <r>
      <t>RWA</t>
    </r>
    <r>
      <rPr>
        <vertAlign val="subscript"/>
        <sz val="10"/>
        <color indexed="12"/>
        <rFont val="Calibri"/>
        <family val="2"/>
      </rPr>
      <t>JUR2</t>
    </r>
  </si>
  <si>
    <t>Cupom de moeda estrangeira - exposição líquida (EL)</t>
  </si>
  <si>
    <t>Cupom de moeda estrangeira - descasamento vertical (DV)</t>
  </si>
  <si>
    <t>Cupom de moeda estrangeira - Descasamento Horizontal dentro da Zona de Vencimento (DHZ)</t>
  </si>
  <si>
    <t>Cupom de moeda estrangeira - Descasamento Horizontal entre as Zonas de Vencimento (DHE)</t>
  </si>
  <si>
    <t>820 = (820.01 + 820.02 + 820.03 + 820.04)/FATOR_F</t>
  </si>
  <si>
    <r>
      <t>RWA</t>
    </r>
    <r>
      <rPr>
        <vertAlign val="subscript"/>
        <sz val="10"/>
        <color indexed="12"/>
        <rFont val="Calibri"/>
        <family val="2"/>
      </rPr>
      <t>JUR3</t>
    </r>
  </si>
  <si>
    <r>
      <t>RWA</t>
    </r>
    <r>
      <rPr>
        <vertAlign val="subscript"/>
        <sz val="10"/>
        <color indexed="12"/>
        <rFont val="Calibri"/>
        <family val="2"/>
      </rPr>
      <t>JUR4</t>
    </r>
  </si>
  <si>
    <t>830 = (830.01 + 830.02 + 830.03 + 830.04)/FATOR_F</t>
  </si>
  <si>
    <t>840 = (840.01 + 840.02 + 840.03 + 840.04)/FATOR_F</t>
  </si>
  <si>
    <t>850 = (850.01 + 850.02)/FATOR_F</t>
  </si>
  <si>
    <t>Cupom de índice de preço - Exposição Líquida (EL)</t>
  </si>
  <si>
    <t>Cupom de índice de preço - Descasamento Vertical (DV)</t>
  </si>
  <si>
    <t>Cupom de índice de preço - Descasamento Horizontal dentro da Zona de Vencimento (DHZ)</t>
  </si>
  <si>
    <t>Cupom de índice de preço - Descasamento Horizontal entre as Zonas de Vencimento (DHE)</t>
  </si>
  <si>
    <t>Cupom de taxa de juros -  Exposição Líquida (EL)</t>
  </si>
  <si>
    <t>Cupom de taxa de juros -  Descasamento Vertical (DV)</t>
  </si>
  <si>
    <t>Cupom de taxa de juros - Descasamento Horizontal dentro da Zona de Vencimento (DHZ)</t>
  </si>
  <si>
    <t>Cupom de taxa de juros - Descasamento Horizontal entre as Zonas de Vencimento (DHE)</t>
  </si>
  <si>
    <t>Commodities - Exposição Líquida (EL)</t>
  </si>
  <si>
    <t>Commodities - Exposição Bruta (EB)</t>
  </si>
  <si>
    <t>Ações - Módulo da soma das exposições líquidas no país</t>
  </si>
  <si>
    <t>Ações - Módulo da soma das exposições líquidas no exterior</t>
  </si>
  <si>
    <t>Ações - soma do módulo das exposições líquidas em ações no país</t>
  </si>
  <si>
    <t>Ações - soma do módulo das exposições líquidas em ações no exterior</t>
  </si>
  <si>
    <r>
      <t>Valor total do RWA</t>
    </r>
    <r>
      <rPr>
        <vertAlign val="subscript"/>
        <sz val="10"/>
        <color indexed="12"/>
        <rFont val="Calibri"/>
        <family val="2"/>
      </rPr>
      <t>MINT</t>
    </r>
  </si>
  <si>
    <r>
      <t>Valor total da parcela RWA</t>
    </r>
    <r>
      <rPr>
        <vertAlign val="subscript"/>
        <sz val="10"/>
        <color indexed="8"/>
        <rFont val="Calibri"/>
        <family val="2"/>
      </rPr>
      <t>CAM</t>
    </r>
    <r>
      <rPr>
        <sz val="10"/>
        <color indexed="8"/>
        <rFont val="Calibri"/>
        <family val="2"/>
      </rPr>
      <t xml:space="preserve"> antes do efeito diversificação</t>
    </r>
  </si>
  <si>
    <r>
      <t>Efeito diversificação - RWA</t>
    </r>
    <r>
      <rPr>
        <vertAlign val="subscript"/>
        <sz val="10"/>
        <color indexed="8"/>
        <rFont val="Calibri"/>
        <family val="2"/>
      </rPr>
      <t>JUR</t>
    </r>
  </si>
  <si>
    <r>
      <t>Valor total da parcel RWA</t>
    </r>
    <r>
      <rPr>
        <vertAlign val="subscript"/>
        <sz val="10"/>
        <color indexed="8"/>
        <rFont val="Calibri"/>
        <family val="2"/>
      </rPr>
      <t>JUR1</t>
    </r>
    <r>
      <rPr>
        <sz val="10"/>
        <color indexed="8"/>
        <rFont val="Calibri"/>
        <family val="2"/>
      </rPr>
      <t xml:space="preserve"> antes do efeito diversificação</t>
    </r>
  </si>
  <si>
    <r>
      <t>Valor total da parcel RWA</t>
    </r>
    <r>
      <rPr>
        <vertAlign val="subscript"/>
        <sz val="10"/>
        <color indexed="8"/>
        <rFont val="Calibri"/>
        <family val="2"/>
      </rPr>
      <t>JUR2</t>
    </r>
    <r>
      <rPr>
        <sz val="10"/>
        <color indexed="8"/>
        <rFont val="Calibri"/>
        <family val="2"/>
      </rPr>
      <t xml:space="preserve"> antes do efeito diversificação</t>
    </r>
  </si>
  <si>
    <r>
      <t>Valor total da parcel RWA</t>
    </r>
    <r>
      <rPr>
        <vertAlign val="subscript"/>
        <sz val="10"/>
        <color indexed="8"/>
        <rFont val="Calibri"/>
        <family val="2"/>
      </rPr>
      <t>JUR3</t>
    </r>
    <r>
      <rPr>
        <sz val="10"/>
        <color indexed="8"/>
        <rFont val="Calibri"/>
        <family val="2"/>
      </rPr>
      <t xml:space="preserve"> antes do efeito diversificação</t>
    </r>
  </si>
  <si>
    <r>
      <t>Valor total da parcel RWA</t>
    </r>
    <r>
      <rPr>
        <vertAlign val="subscript"/>
        <sz val="10"/>
        <color indexed="8"/>
        <rFont val="Calibri"/>
        <family val="2"/>
      </rPr>
      <t>JUR4</t>
    </r>
    <r>
      <rPr>
        <sz val="10"/>
        <color indexed="8"/>
        <rFont val="Calibri"/>
        <family val="2"/>
      </rPr>
      <t xml:space="preserve"> antes do efeito diversificação</t>
    </r>
  </si>
  <si>
    <r>
      <t>Valor total da parcela RWA</t>
    </r>
    <r>
      <rPr>
        <vertAlign val="subscript"/>
        <sz val="10"/>
        <color indexed="8"/>
        <rFont val="Calibri"/>
        <family val="2"/>
      </rPr>
      <t>ACS</t>
    </r>
    <r>
      <rPr>
        <sz val="10"/>
        <color indexed="8"/>
        <rFont val="Calibri"/>
        <family val="2"/>
      </rPr>
      <t xml:space="preserve"> antes do efeito diversificação</t>
    </r>
  </si>
  <si>
    <r>
      <t>Valor total da parcela RWA</t>
    </r>
    <r>
      <rPr>
        <vertAlign val="subscript"/>
        <sz val="10"/>
        <color indexed="8"/>
        <rFont val="Calibri"/>
        <family val="2"/>
      </rPr>
      <t>COM</t>
    </r>
    <r>
      <rPr>
        <sz val="10"/>
        <color indexed="8"/>
        <rFont val="Calibri"/>
        <family val="2"/>
      </rPr>
      <t xml:space="preserve"> antes do efeito diversificação</t>
    </r>
  </si>
  <si>
    <t>111</t>
  </si>
  <si>
    <t>111 = 111.01 + 111.02 + 111.03 + 111.04 + 111.05 + 111.06 + 111.07 + 111.08 - 111.90 - 111.91 - 111.92 - 111.93 - 111.94</t>
  </si>
  <si>
    <t>111.01</t>
  </si>
  <si>
    <t>111.02</t>
  </si>
  <si>
    <t>111.03</t>
  </si>
  <si>
    <t>111.04</t>
  </si>
  <si>
    <t>111.05</t>
  </si>
  <si>
    <t>111.06</t>
  </si>
  <si>
    <t>111.07</t>
  </si>
  <si>
    <t>111.08</t>
  </si>
  <si>
    <t>Sobras ou Lucros Acumulados</t>
  </si>
  <si>
    <t>Capital Social</t>
  </si>
  <si>
    <t>Patrimônio De Referência  (PR)</t>
  </si>
  <si>
    <t>Patrimônio De Referência Nível I (PR_I)</t>
  </si>
  <si>
    <t>Capital Principal – CP</t>
  </si>
  <si>
    <t>Reservas De Capital, Reavaliação e de Lucros</t>
  </si>
  <si>
    <t>Ganhos Não Realizados de Ajustes de Avaliação Patrimonial Exceto de Hedge de Fluxo de Caixa</t>
  </si>
  <si>
    <t>Depósito Para Suficiência de Capital</t>
  </si>
  <si>
    <t>Ajustes Positivos ao Valor de Mercado de Derivativos</t>
  </si>
  <si>
    <t>Outros Instrumentos Elegíveis ao Capital Principal</t>
  </si>
  <si>
    <t>111.90</t>
  </si>
  <si>
    <t>111.90.01</t>
  </si>
  <si>
    <t>111.91</t>
  </si>
  <si>
    <t>111.91.01</t>
  </si>
  <si>
    <t>Capital Principal Ajustado I</t>
  </si>
  <si>
    <t>111.91.02</t>
  </si>
  <si>
    <t>111.91.03</t>
  </si>
  <si>
    <t>111.91.04</t>
  </si>
  <si>
    <t>111.91.05</t>
  </si>
  <si>
    <t>111.91.06</t>
  </si>
  <si>
    <t>111.91.07</t>
  </si>
  <si>
    <t>111.92</t>
  </si>
  <si>
    <t>111.92.01</t>
  </si>
  <si>
    <t>111.92.02</t>
  </si>
  <si>
    <t>111.92.03</t>
  </si>
  <si>
    <t>111.92.04</t>
  </si>
  <si>
    <t>111.92.05</t>
  </si>
  <si>
    <t>111.92.05.01</t>
  </si>
  <si>
    <t>111.92.05.90</t>
  </si>
  <si>
    <t>Ajuste Prudencial I - Ágios Pagos</t>
  </si>
  <si>
    <t>Ajuste Prudencial III - Ativos Atuariais</t>
  </si>
  <si>
    <t>De Capital Principal Ajustado em Relação ao Capital Social</t>
  </si>
  <si>
    <t>Deduções do Capital Principal Exceto Ajustes Prudenciais</t>
  </si>
  <si>
    <t>Ações em Tesouraria e Outros Instrumentos de Emissão Própria</t>
  </si>
  <si>
    <t>Perdas ou Prejuízos Acumulados</t>
  </si>
  <si>
    <t>Contas de Resultado Devedoras</t>
  </si>
  <si>
    <t>Ajustes Negativos ao Valor de Mercado de Derivativos</t>
  </si>
  <si>
    <t>Ações do Conglomerado Objeto de Financiamento de Entidades do Conglomerado</t>
  </si>
  <si>
    <t>Ações do Conglomerado Emitidas com Expectativa de Resgate, Reembolso, Amortização, Recompra ou Cancelamento</t>
  </si>
  <si>
    <t>Ajustes Prudenciais Exceto Participações Não Consolidadas e Crédito Tributário</t>
  </si>
  <si>
    <t>Ajuste Prudencial II - Ativos Intangíveis</t>
  </si>
  <si>
    <t>Ajuste Prudencial VI - Não Controladores</t>
  </si>
  <si>
    <t>Ajuste Prudencial VIII - Crédito Tributário de Prejuízo Fiscal de Superveniência</t>
  </si>
  <si>
    <t>111.92.06</t>
  </si>
  <si>
    <t>111.92.06.01.01.01</t>
  </si>
  <si>
    <t>111.92.06.01.01.90</t>
  </si>
  <si>
    <t>111.92.07</t>
  </si>
  <si>
    <t>111.92.09</t>
  </si>
  <si>
    <t>111.92.09.01</t>
  </si>
  <si>
    <t>111.92.09.02</t>
  </si>
  <si>
    <t>111.92.10</t>
  </si>
  <si>
    <t>111.92.11</t>
  </si>
  <si>
    <t>111.92.12</t>
  </si>
  <si>
    <t>111.93</t>
  </si>
  <si>
    <t>111.93.01</t>
  </si>
  <si>
    <t>111.93.02</t>
  </si>
  <si>
    <t>111.93.02.01</t>
  </si>
  <si>
    <t>111.94</t>
  </si>
  <si>
    <t>111.94.01</t>
  </si>
  <si>
    <t>111.94.01.01</t>
  </si>
  <si>
    <t>111.94.01.02</t>
  </si>
  <si>
    <t>111.94.01.02.01</t>
  </si>
  <si>
    <t>Ajuste Prudencial VIII - Demais Créditos Tributários de Prejuízo Fiscal e Relacionados à CSLL</t>
  </si>
  <si>
    <t>Instrumentos adquiridos por assemelhadas, não financeiras ou por meio de derivativos</t>
  </si>
  <si>
    <t>Participação Indireta de Cooperativas em Banco Cooperativo</t>
  </si>
  <si>
    <t>Crédito Concedido para Aumento de Capital de Intituição Financeira</t>
  </si>
  <si>
    <t>Excesso de Dedução de Investimentos no Capital Complementar</t>
  </si>
  <si>
    <t>Investimento</t>
  </si>
  <si>
    <t>Determinação BC</t>
  </si>
  <si>
    <t>Obrigações Fiscais Diferidas Compensadas com Crédito Tributário de Prejuízo Fiscal de Superveniência</t>
  </si>
  <si>
    <t>Total de Demais Créditos Tributários de Prejuízo Fiscal e Relacionados à CSLL</t>
  </si>
  <si>
    <t>Obrigações Fiscais Diferidas Compensadas com Demais Créditos Tributários de Prejuízo Fiscal/CSLL</t>
  </si>
  <si>
    <t>Ajuste Prudencial IX - Ativos Diferidos</t>
  </si>
  <si>
    <t>Instrumentos de Captação Emitidos por IF</t>
  </si>
  <si>
    <t>Instrumentos Adquiridos por Meio de Fundos</t>
  </si>
  <si>
    <t>Ajuste Prudencial XI - Participação no Exterior ou Não IF sem Acesso BC</t>
  </si>
  <si>
    <t>Ajuste Prudencial XII - Diferença a Menor - Modelo Interno IRB</t>
  </si>
  <si>
    <t>Ajuste Prudencial XIV – Participação de não Controladores em Subsidiárias não Autorizadas Pelo BCB</t>
  </si>
  <si>
    <t>Ajuste Prudencial XV – Diferença a Menor – Ajustes da Resolução 4.277/13</t>
  </si>
  <si>
    <t>Prudencial IV - Investimentos Inferiores</t>
  </si>
  <si>
    <t>Total de Investimentos Inferiores em Assemelhadas</t>
  </si>
  <si>
    <t>Capital Principal Ajustado II</t>
  </si>
  <si>
    <t>Capital Principal Ajustado III</t>
  </si>
  <si>
    <t>111.94.02</t>
  </si>
  <si>
    <t>Ajuste Prudencial VII Antes da Glosa de 15% - Créditos Tributários de Diferença Temporária</t>
  </si>
  <si>
    <t>111.94.03</t>
  </si>
  <si>
    <t>111.94.02.01</t>
  </si>
  <si>
    <t>Total de Créditos Tributários Decorrentes de Diferenças Temporárias Líquidos de Obrigações Fiscais</t>
  </si>
  <si>
    <t>111.94.02.02</t>
  </si>
  <si>
    <t>111.94.02.01.01</t>
  </si>
  <si>
    <t>Total de Créditos Tributários Decorrentes de Diferenças Temporárias</t>
  </si>
  <si>
    <t>111.94.02.01.90</t>
  </si>
  <si>
    <t>Obrigações Fiscais Diferidas Passíveis de Compensação</t>
  </si>
  <si>
    <t>111.94.02.01.90.01</t>
  </si>
  <si>
    <t>Total de Obrigações Fiscais Diferidas</t>
  </si>
  <si>
    <t>Obrigações Fiscais Diferidas Decorrentes de Ágios Pagos</t>
  </si>
  <si>
    <t>111.94.02.01.90.90</t>
  </si>
  <si>
    <t>111.94.02.01.90.91</t>
  </si>
  <si>
    <t>Obrigações Fiscais Diferidas Decorrentes de Ativos Atuariais relacionados a Fundos de Pensão de Benefício Definido</t>
  </si>
  <si>
    <t>111.94.02.01.90.92</t>
  </si>
  <si>
    <t>Obrigações Fiscais Diferidas não Compensáveis por Autoridade Relevante em Cada País</t>
  </si>
  <si>
    <t>Limite para Créditos Tributários Decorrentes de Diferença Temporária</t>
  </si>
  <si>
    <t>111.94.03.02</t>
  </si>
  <si>
    <t>112</t>
  </si>
  <si>
    <t>112.01</t>
  </si>
  <si>
    <t>112.01.01</t>
  </si>
  <si>
    <t>112.01.02</t>
  </si>
  <si>
    <t>112.90</t>
  </si>
  <si>
    <t>112.90.01</t>
  </si>
  <si>
    <t>112.90.02</t>
  </si>
  <si>
    <t>112.90.03</t>
  </si>
  <si>
    <t>112.91</t>
  </si>
  <si>
    <t>112.92</t>
  </si>
  <si>
    <t>112.93</t>
  </si>
  <si>
    <t>112.93.01</t>
  </si>
  <si>
    <t>112.93.02</t>
  </si>
  <si>
    <t>112.93.03</t>
  </si>
  <si>
    <t>112.93.04</t>
  </si>
  <si>
    <t>112.93.05</t>
  </si>
  <si>
    <t>112.93.05.01</t>
  </si>
  <si>
    <t>120.01.01</t>
  </si>
  <si>
    <t>120.01.02</t>
  </si>
  <si>
    <t>120.01.02.01</t>
  </si>
  <si>
    <t>120.01.02.02</t>
  </si>
  <si>
    <t>120.02.01</t>
  </si>
  <si>
    <t>120.02.02</t>
  </si>
  <si>
    <t>120.90</t>
  </si>
  <si>
    <t>120.90.01</t>
  </si>
  <si>
    <t>120.90.02</t>
  </si>
  <si>
    <t>120.90.02.01</t>
  </si>
  <si>
    <t>120.90.02.02</t>
  </si>
  <si>
    <t>120.90.03</t>
  </si>
  <si>
    <t>120.91</t>
  </si>
  <si>
    <t>120.92</t>
  </si>
  <si>
    <t>120.92.01</t>
  </si>
  <si>
    <t>120.92.02</t>
  </si>
  <si>
    <t>120.92.03</t>
  </si>
  <si>
    <t>120.92.04</t>
  </si>
  <si>
    <t>120.92.05</t>
  </si>
  <si>
    <t>120.92.05.01</t>
  </si>
  <si>
    <t>Capital Complementar - CC</t>
  </si>
  <si>
    <t>Instrumentos elegíveis ao Capital Complementar</t>
  </si>
  <si>
    <r>
      <t>Autorizados em conformidade com a Resolução 4.192</t>
    </r>
    <r>
      <rPr>
        <sz val="10"/>
        <rFont val="Arial"/>
        <family val="2"/>
      </rPr>
      <t xml:space="preserve"> </t>
    </r>
  </si>
  <si>
    <t>Autorizados com base em normas anteriores a resolução 4.192</t>
  </si>
  <si>
    <t>Ações em tesouraria a serem deduzidas do capital complementar</t>
  </si>
  <si>
    <t>De instrumentos elegíveis autorizados em conformidade com a Resolução 4.192</t>
  </si>
  <si>
    <t>De instrumentos elegíveis autorizados com base em normas anteriores a Resolução 4.192</t>
  </si>
  <si>
    <t>Participações de não controladores</t>
  </si>
  <si>
    <t>Excesso de dedução de investimento em outras entidades no Nível II</t>
  </si>
  <si>
    <t>Investimento em Outras Entidades Deduzido do Capital Complementar</t>
  </si>
  <si>
    <t>Excesso de Dedução de Investimento em Outras Entidades no Capital Complementar a ser Deduzido do Capital Principal</t>
  </si>
  <si>
    <t>Limite de Dedução de Investimentos no Capital Complementar</t>
  </si>
  <si>
    <t>patrimônio de referência Nivel II</t>
  </si>
  <si>
    <t>Instrumentos Elegíveis ao Nível II</t>
  </si>
  <si>
    <t>Autorizados em Conformidade com a Resolução 4.192</t>
  </si>
  <si>
    <t>Autorizados com Base em Normas Anteriores a resolução 4.192</t>
  </si>
  <si>
    <t>Autorizados com Base em Normas Anteriores a resolução 4.192 - Com redutor</t>
  </si>
  <si>
    <t>Autorizados com Base em Normas Anteriores a resolução 4.192 - Com Limitador</t>
  </si>
  <si>
    <t>Diferença Entre Valor Provisionado e Perda Esperada na Abordagem IRB Limitada a 0,6% do RWACIRB</t>
  </si>
  <si>
    <t>Diferença entre Valor Provisionado e Perda Esperada na Abordagem IRB</t>
  </si>
  <si>
    <t>Limitador da Parcela Correspondente a 0,6% do RWACIRB</t>
  </si>
  <si>
    <t>Ações em Tesouraria a serem deduzidas do nível II</t>
  </si>
  <si>
    <t>De Instrumentos Elegíveis Autorizados em Conformidade com a Resolução 4.192</t>
  </si>
  <si>
    <t>De Instrumentos Elegíveis Autorizados com Base em Normas Anteriores a 4.192</t>
  </si>
  <si>
    <t>Com redutor</t>
  </si>
  <si>
    <t>Com Limitador</t>
  </si>
  <si>
    <t>Investimento em Outras Entidades Deduzido do Nível II</t>
  </si>
  <si>
    <t>Excesso de Dedução de Investimento em Outras Entidades no Nível II</t>
  </si>
  <si>
    <t>Limite de Dedução de Investimentos no Nível II</t>
  </si>
  <si>
    <t>Ações de Emissão Própria Adquiridas Indiretamente ou de Forma Sintética</t>
  </si>
  <si>
    <t>Participações de Não Controladores no Nível II</t>
  </si>
  <si>
    <t>Instrumentos Adquiridos por Assemelhadas, Não Financeira ou por Meio de Derivativo</t>
  </si>
  <si>
    <t>160.08</t>
  </si>
  <si>
    <t>530.13</t>
  </si>
  <si>
    <t>530.16</t>
  </si>
  <si>
    <t>530.17</t>
  </si>
  <si>
    <t>530.18</t>
  </si>
  <si>
    <t>535.01</t>
  </si>
  <si>
    <t>630.01</t>
  </si>
  <si>
    <t>630.02</t>
  </si>
  <si>
    <t>AJUSTE PARA DERIVATIVOS DECORRENTE DE VARIAÇÃO DA QUALIDADE CREDITÍCIA DA CONTRAPARTE (CVA)</t>
  </si>
  <si>
    <t>RWAOPAD</t>
  </si>
  <si>
    <t>PATRIMÔNIO DE REFERÊNCIA MÍNIMO REQUERIDO PARA O RWA</t>
  </si>
  <si>
    <t>PATRIMÔNIO DE REFERÊNCIA MÍNIMO REQUERIDO PARA O RWA E PARA RBAN</t>
  </si>
  <si>
    <t>CAPITAL PRINCIPAL MÍNIMO REQUERIDO PARA MANUTENÇÃO DE INSTRUMENTOS ELEGÍVEIS AO CAPITAL COMPLEMENTAR</t>
  </si>
  <si>
    <t>CAPITAL PRINCIPAL MÍNIMO REQUERIDO PARA MANUTENÇÃO DE INSTRUMENTOS ELEGÍVEIS AO NÍVEL II</t>
  </si>
  <si>
    <t>Aplicam-se os percentuais da tabela 005 - art. 11</t>
  </si>
  <si>
    <t>Aplicam-se os percentuais da tabela 005 - art. 11 sobre a 111.92.05.01 -111.92.05.90</t>
  </si>
  <si>
    <t>111.92.09 =  máximo entre (111.92.09.01 e 111.92.09.02)</t>
  </si>
  <si>
    <t xml:space="preserve">Aplicam-se os percentuais da tabela 005 - art. 11 </t>
  </si>
  <si>
    <t>111.93.02 = 10% * 111.93.02.01</t>
  </si>
  <si>
    <t>Aplicam-se os percentuais da tabela 005 - art. 11 sobre o máximo entre (0 e (111.94.01.01-111.94.01.02))</t>
  </si>
  <si>
    <t>111.94.01.02 = 10% * 111.94.01.02.01</t>
  </si>
  <si>
    <t>Aplicam-se os percentuais da tabela 005 - art. 11 sobre o máximo entre (0 e (111.94.02.01-111.94.02.02))</t>
  </si>
  <si>
    <t>111.94.02.01 = máximo entre (0 e (111.94.02.01.01-111.94.02.01.90))</t>
  </si>
  <si>
    <t>111.94.02.02 = 10% * 111.94.01.02.01</t>
  </si>
  <si>
    <t>112 = 112.01 - 112.90 - 112.91 - 112.92 - 112.93</t>
  </si>
  <si>
    <t>112.01 = 112.01.01 + 112.01.02</t>
  </si>
  <si>
    <t>Aplicam-se os percentuais da tabela 005 - art. 28</t>
  </si>
  <si>
    <t>112.90 = 112.90.01 + 112.90.02 + 112.90.03</t>
  </si>
  <si>
    <t>112.92 = 120.92.05</t>
  </si>
  <si>
    <t>112.93.05.01 = 112.01 - 112.90 - 112.91 - 112.92</t>
  </si>
  <si>
    <t>120 = 120.01 + 120.02 - 120.90 - 120.91 -120.92</t>
  </si>
  <si>
    <t>Aplicam-se os percentuais da tabela 005 - art. 27</t>
  </si>
  <si>
    <t>120.01.02 = mínimo entre (120.01.02.01 e 120.01.02.02)</t>
  </si>
  <si>
    <t>Aplicam-se os percentuais da tabela 005 - art. 27 sobre o saldo corrente dos instrumentos de capital elegíveis ao nível II, emitidos até 31.12.12.</t>
  </si>
  <si>
    <t>Aplicam-se os percentuais da tabela 005 - art. 28 sobre o saldo DLO da conta 120.02 em 31.12.12, limitado ao saldo corrente dos instrumentos elegíveis ao nível II, autorizados a integrar o capital com base em normas anteriores a resolução 4.192/13 .</t>
  </si>
  <si>
    <t>120.02 = mínimo entre (120.02.01 e 120.02.02)</t>
  </si>
  <si>
    <t>120.02.02 = 0,6%*RWACIRB</t>
  </si>
  <si>
    <t>120.90 = 120.90.01 + 120.90.02 + 120.90.03</t>
  </si>
  <si>
    <t>120.90.02 = 120.90.02.01 + 120.90.02.02</t>
  </si>
  <si>
    <t>120.92.05.01 = 120.01 + 120.02 - 120.90  -120.91</t>
  </si>
  <si>
    <t>DETALHAMENTO DO RWACPAD</t>
  </si>
  <si>
    <t>Detalhamento da RWAOPAD</t>
  </si>
  <si>
    <t>=M34/Fator_F</t>
  </si>
  <si>
    <t>Valor antes da divisão pelo fator F da Res. 4.193/13</t>
  </si>
  <si>
    <t>=M74/Fator_F</t>
  </si>
  <si>
    <t>=M24/Fator_F</t>
  </si>
  <si>
    <t>Derivativos Financeiros - Valor de Reposição - Ativo</t>
  </si>
  <si>
    <t>Derivativo de Crédito para Exposições Decorrentes de Recepção de Risco</t>
  </si>
  <si>
    <t>Valor de Reposição de Operações com Instrumentos derivativos de Crédito para Exposições Decorrentes de Transferência de Risco</t>
  </si>
  <si>
    <t>Ganho Potencial Futuro de Operações com Instrumentos derivativos de Crédito para Exposições decorrentes de Transferência de Risco</t>
  </si>
  <si>
    <t>535</t>
  </si>
  <si>
    <t>LIMITE DE CRÉDITO NÃO CANCELÁVEL INCONDICIONAL E UNILATERALMENTE PELA INSTITUIÇÃO</t>
  </si>
  <si>
    <t>605</t>
  </si>
  <si>
    <t>CRÉDITO A LIBERAR EM ATÉ 360 DIAS</t>
  </si>
  <si>
    <t>Créditos Tributários de Diferença Temporária</t>
  </si>
  <si>
    <t>Demais Créditos Tributários</t>
  </si>
  <si>
    <t>695</t>
  </si>
  <si>
    <r>
      <t>RWA PARA RISCO DE CRÉDITO POR ABORDAGEM PADRONIZADA - RWA</t>
    </r>
    <r>
      <rPr>
        <b/>
        <vertAlign val="subscript"/>
        <sz val="10"/>
        <color indexed="12"/>
        <rFont val="Calibri"/>
        <family val="2"/>
      </rPr>
      <t>CPAD</t>
    </r>
  </si>
  <si>
    <t>=D8-D9-D10</t>
  </si>
  <si>
    <t>102 = 100 - 106 - 107</t>
  </si>
  <si>
    <t>Investimentos em Cooperativas Centrais</t>
  </si>
  <si>
    <t>Imobilizado de Arrendamento</t>
  </si>
  <si>
    <t>Ajustes Prudenciais Deduzidos do PR Registrados no Ativo Permanente</t>
  </si>
  <si>
    <t>910</t>
  </si>
  <si>
    <t>911</t>
  </si>
  <si>
    <t>100 = 110 + 120</t>
  </si>
  <si>
    <t>110 = 111 + 112</t>
  </si>
  <si>
    <t>950 = 101 - 910 (se &gt; 0 =&gt; Margem; se &lt; 0 =&gt; Insuficiência)</t>
  </si>
  <si>
    <t>111.90 = máximo entre (0 e (111.90.01-2*111.01))</t>
  </si>
  <si>
    <t>111.94.02.01.90.93</t>
  </si>
  <si>
    <t>Obrigações Fiscais Diferidas Compensadas com Créditos Tributários de Prejuízo Fiscal/CSLL</t>
  </si>
  <si>
    <t>111.94.04</t>
  </si>
  <si>
    <t>111.94.04.01</t>
  </si>
  <si>
    <t>111.94.04.01.01</t>
  </si>
  <si>
    <t>111.94.04.01.01.01</t>
  </si>
  <si>
    <t>111.94.04.01.01.02</t>
  </si>
  <si>
    <t>111.94.04.01.90</t>
  </si>
  <si>
    <t>111.94.04.01.90.01</t>
  </si>
  <si>
    <t>111.94.04.01.90.02</t>
  </si>
  <si>
    <t>111.94.04.02</t>
  </si>
  <si>
    <t>111.94.04.03</t>
  </si>
  <si>
    <t>111.94.04.04</t>
  </si>
  <si>
    <t>Auxiliar - Basket Bruto Créditos Tributários</t>
  </si>
  <si>
    <t>Auxiliar - Ajuste ao Basket</t>
  </si>
  <si>
    <t>Auxiliar - Ajuste ao Basket de Créditos Tributários</t>
  </si>
  <si>
    <t>Créditos Tributários de Diferença Temporária não Deduzidos</t>
  </si>
  <si>
    <t>2013 = 0; 2014 = 0,2; 2015 = 0,4; 2016 = 0,6; 2017 = 0,8 e 2018 = 1,00</t>
  </si>
  <si>
    <t>111.94.04.01 = 111.94.04.01.01.01 - 111.94.04.01.90.01</t>
  </si>
  <si>
    <t>111.94.04.01.01.01 = mínimo entre 111.94.01.01 e 111.94.01.02</t>
  </si>
  <si>
    <t>111.94.04 = mínimo entre 111.94.03.02 e 111.94.04.01.01</t>
  </si>
  <si>
    <t>111.94.04.01.01.02 = mínimo entre 111.94.02.01  e 111.94.02.02</t>
  </si>
  <si>
    <t>111.94.04.01.90 = 111.94.04.01.01 - 111.94.04</t>
  </si>
  <si>
    <t>111.94.04.02 = 111.94.04.01.01.02 - 111.94.04.01.90.02</t>
  </si>
  <si>
    <t>103</t>
  </si>
  <si>
    <t>104</t>
  </si>
  <si>
    <t>951</t>
  </si>
  <si>
    <t>920</t>
  </si>
  <si>
    <t>952</t>
  </si>
  <si>
    <t>930</t>
  </si>
  <si>
    <t>953</t>
  </si>
  <si>
    <t>931</t>
  </si>
  <si>
    <t>932</t>
  </si>
  <si>
    <t>• Abordagem Bia: =RWAOPAD!M23
• Abordagem Asa: =RWAOPAD!M33
• Abordagem Asa2:=RWAOPAD!M73</t>
  </si>
  <si>
    <t>PATRIMÔNIO DE REFERÊNCIA NÍVEL I PARA COMPARAÇÃO COM RWA</t>
  </si>
  <si>
    <t>103 = 110 - 105 - 107</t>
  </si>
  <si>
    <t>951 = 103 - 920</t>
  </si>
  <si>
    <t>CAPITAL PRINCIPAL PARA COMPARAÇÃO COM RWA</t>
  </si>
  <si>
    <t>104 = 111 - 105 -107</t>
  </si>
  <si>
    <t>111.94.02.01.90 = 111.94.02.01.90.01 - 111.94.02.01.90.90 -111.94.02.01.90.91 - 111.94.02.01.90.92 - 111.94.02.01.90.93</t>
  </si>
  <si>
    <t>952 = 104 - 930</t>
  </si>
  <si>
    <t>•     SE AUTORIZADO A USAR MODELO INTERNO:
=MÁXIMO(F35+F46;S1*(F5;F9;F12;F17;F22;F27;F30))
•     SE NÃO AUTORIZADO A USAR MODELO INTERNO:
=SOMA(F5;F9;F12;F17;F22;F27;F30)</t>
  </si>
  <si>
    <t>=SE(DATA_BASE&lt;201312;SE(F6+F7+F8&gt;0,02*'RWA - LIMITE '!D6;FATOR_F''*(F6+F7+F8);0);F6+F7+F8)/FATOR_F</t>
  </si>
  <si>
    <t>860.10</t>
  </si>
  <si>
    <t>860.09</t>
  </si>
  <si>
    <t>Ações - Soma do Módulo das Exposições Líquidas em Índices de Ações no País</t>
  </si>
  <si>
    <t>Ações - Soma do Módulo das Exposições Líquidas em Índie de Ações no Exterior</t>
  </si>
  <si>
    <t>860 = (860.01 + 860.04 + 860.07 + 860.08 + 860.09 + 860.10)/FATOR_F</t>
  </si>
  <si>
    <t>865.20 = - 865.20.01 + 865.20.10 + 865.20.20 + 865.20.30 + 865.20.40</t>
  </si>
  <si>
    <t>=D42+D43+D44+D45-D40</t>
  </si>
  <si>
    <t>=E42+E43+E44+E45-E40</t>
  </si>
  <si>
    <t>=D39+D40+D46+D47-D37</t>
  </si>
  <si>
    <t>=E39+E40+E46+E47-E37</t>
  </si>
  <si>
    <t>•     Se autorizado a usar modelo interno:
=MÁXIMO(865+866;S1*SOMA(800;810;820;830;840;850;860))
•     Se não autorizado a utilizar modelo interno:
=SOMA(800;810;820;830;840;850;860)
ONDE S1 É O FATOR DE TRANSIÇÃO PARA MODELO INTERNO, 0,9 NO PRIMEIRO ANO E 0,8 NOS DEMAIS ANOS DE USO DE MODELO INTERNO</t>
  </si>
  <si>
    <t>Financiamento Garantido por Hipoteca e Empréstimos Garantidos por Alienação Fiduciária</t>
  </si>
  <si>
    <t>111.90.01 = 111.02 + 111.03 + 111.04 + 111.07 + 111.08</t>
  </si>
  <si>
    <t>111.94.02.01.90.93 = 111.92.05.90 + 111.92.06.01.01.90</t>
  </si>
  <si>
    <t>Se 120.01.02.01 &gt; 120.01.02.02 então 0 se não  Valor Base X Redutor)</t>
  </si>
  <si>
    <t>Se 120.01.02.01 &lt; 120.01.02.02 então 0 se não  Valor Base X Limitador)</t>
  </si>
  <si>
    <t>111.93.02.01 = máx entre 0 e (111.01 + 111.02 + 111.03 + 111.04 + 111.05 + 111.06 + 111.07 + 111.08 - 111.90 - 111.91 - 111.92)</t>
  </si>
  <si>
    <t>ELEMENTO 4</t>
  </si>
  <si>
    <t>520.01</t>
  </si>
  <si>
    <t>520.02</t>
  </si>
  <si>
    <t>520.03</t>
  </si>
  <si>
    <t>520.04</t>
  </si>
  <si>
    <t>520.05</t>
  </si>
  <si>
    <t>Operações Compromissadas - Compra com Compromisso de Revenda</t>
  </si>
  <si>
    <t>Operações Compromissadas - Venda com Compromisso de Recompra</t>
  </si>
  <si>
    <t>Operações Compromissadas - Compra com Compromisso de Revenda, Conjugado com Venda com Compromisso de Recompra</t>
  </si>
  <si>
    <t>Operações Compromissadas - Posição Vendida - Compra com Compromisso de Revenda</t>
  </si>
  <si>
    <t>Operações Compromissadas - Livre Movimentação - Venda com Compromisso de Recompra</t>
  </si>
  <si>
    <t>530.20</t>
  </si>
  <si>
    <t>Títulos e Valores Mobiliários - Diversos</t>
  </si>
  <si>
    <t>540.07</t>
  </si>
  <si>
    <t>Relações Interfinanceiras</t>
  </si>
  <si>
    <t>545</t>
  </si>
  <si>
    <t>OPERAÇÕES INTERDEPENDÊNCIAS</t>
  </si>
  <si>
    <t>550.13</t>
  </si>
  <si>
    <t>Operações de Crédito - Diversas</t>
  </si>
  <si>
    <t>560.05</t>
  </si>
  <si>
    <t>560.06</t>
  </si>
  <si>
    <t>570.09</t>
  </si>
  <si>
    <t>Adiantamentos</t>
  </si>
  <si>
    <t>590.10</t>
  </si>
  <si>
    <t>600.05</t>
  </si>
  <si>
    <t>600.06</t>
  </si>
  <si>
    <t>605.05</t>
  </si>
  <si>
    <t>605.06</t>
  </si>
  <si>
    <t>Limite de Crédito não cancelável incondicional e Unilateralmente pela Instituição</t>
  </si>
  <si>
    <t>Limite de Crédito - Outros</t>
  </si>
  <si>
    <t>Crédito a Liberar em até 360 Dias</t>
  </si>
  <si>
    <t>Créditos a Liberar - Outros</t>
  </si>
  <si>
    <t>620.09</t>
  </si>
  <si>
    <t>Garantias Prestadas - Avais e Fianças</t>
  </si>
  <si>
    <t>VALOR COSIF</t>
  </si>
  <si>
    <t>DETALHAMENTO CORRESPONDÊNCIA COSIF</t>
  </si>
  <si>
    <r>
      <t>SALDO COSIF</t>
    </r>
    <r>
      <rPr>
        <b/>
        <vertAlign val="superscript"/>
        <sz val="10"/>
        <rFont val="Calibri"/>
        <family val="2"/>
        <scheme val="minor"/>
      </rPr>
      <t>(1)</t>
    </r>
  </si>
  <si>
    <r>
      <t>CÓDIGO COSIF</t>
    </r>
    <r>
      <rPr>
        <b/>
        <vertAlign val="superscript"/>
        <sz val="10"/>
        <rFont val="Calibri"/>
        <family val="2"/>
        <scheme val="minor"/>
      </rPr>
      <t>(1)</t>
    </r>
  </si>
  <si>
    <r>
      <t>VALOR BASE</t>
    </r>
    <r>
      <rPr>
        <b/>
        <vertAlign val="superscript"/>
        <sz val="10"/>
        <rFont val="Calibri"/>
        <family val="2"/>
        <scheme val="minor"/>
      </rPr>
      <t xml:space="preserve">(1) </t>
    </r>
  </si>
  <si>
    <r>
      <t xml:space="preserve">REDUTOR LIMITADOR </t>
    </r>
    <r>
      <rPr>
        <b/>
        <vertAlign val="superscript"/>
        <sz val="10"/>
        <rFont val="Calibri"/>
        <family val="2"/>
        <scheme val="minor"/>
      </rPr>
      <t>(1)</t>
    </r>
  </si>
  <si>
    <r>
      <rPr>
        <b/>
        <vertAlign val="superscript"/>
        <sz val="10"/>
        <rFont val="Calibri"/>
        <family val="2"/>
        <scheme val="minor"/>
      </rPr>
      <t>(1)</t>
    </r>
    <r>
      <rPr>
        <b/>
        <sz val="10"/>
        <rFont val="Calibri"/>
        <family val="2"/>
        <scheme val="minor"/>
      </rPr>
      <t xml:space="preserve"> CAMPO MÚLTIPLO, REPETE-SE PARA CADA COSIF RELACIONADO A CONTA DLO CORRESPONDENTE</t>
    </r>
  </si>
  <si>
    <r>
      <t>VALOR EXPOSIÇÃO</t>
    </r>
    <r>
      <rPr>
        <b/>
        <vertAlign val="superscript"/>
        <sz val="10"/>
        <rFont val="Calibri"/>
        <family val="2"/>
        <scheme val="minor"/>
      </rPr>
      <t>(1)</t>
    </r>
  </si>
  <si>
    <r>
      <t>TIPO</t>
    </r>
    <r>
      <rPr>
        <b/>
        <vertAlign val="superscript"/>
        <sz val="10"/>
        <rFont val="Calibri"/>
        <family val="2"/>
        <scheme val="minor"/>
      </rPr>
      <t>(1)</t>
    </r>
  </si>
  <si>
    <r>
      <t xml:space="preserve"> FATOR CONVERSÃO</t>
    </r>
    <r>
      <rPr>
        <b/>
        <vertAlign val="superscript"/>
        <sz val="10"/>
        <rFont val="Calibri"/>
        <family val="2"/>
        <scheme val="minor"/>
      </rPr>
      <t>(1)</t>
    </r>
  </si>
  <si>
    <r>
      <t>MITIGADOR RISCO</t>
    </r>
    <r>
      <rPr>
        <b/>
        <vertAlign val="superscript"/>
        <sz val="10"/>
        <rFont val="Calibri"/>
        <family val="2"/>
        <scheme val="minor"/>
      </rPr>
      <t>(1)</t>
    </r>
  </si>
  <si>
    <r>
      <t>FATOR DE PONDERAÇÃO</t>
    </r>
    <r>
      <rPr>
        <b/>
        <vertAlign val="superscript"/>
        <sz val="10"/>
        <rFont val="Calibri"/>
        <family val="2"/>
        <scheme val="minor"/>
      </rPr>
      <t>(1)</t>
    </r>
  </si>
  <si>
    <r>
      <t>SUBCONTA</t>
    </r>
    <r>
      <rPr>
        <b/>
        <vertAlign val="superscript"/>
        <sz val="10"/>
        <rFont val="Calibri"/>
        <family val="2"/>
        <scheme val="minor"/>
      </rPr>
      <t xml:space="preserve">(1) </t>
    </r>
  </si>
  <si>
    <t>OBS.: QUANDO TRATAR-SE DE COOBRIGAÇÃO DE BANCO COOPERATIVO, NO CASO DE COOPERATIVAS CENTRAIS, SUBSTITUIR A SUB-CONTA 020 PELA SUB-CONTA 030.</t>
  </si>
  <si>
    <r>
      <rPr>
        <b/>
        <vertAlign val="superscript"/>
        <sz val="10"/>
        <rFont val="Calibri"/>
        <family val="2"/>
        <scheme val="minor"/>
      </rPr>
      <t xml:space="preserve">(1) </t>
    </r>
    <r>
      <rPr>
        <b/>
        <sz val="10"/>
        <rFont val="Calibri"/>
        <family val="2"/>
        <scheme val="minor"/>
      </rPr>
      <t>CAMPO MÚLTIPLO, REPETE-SE PARA CADA COMBINAÇÃO DE ELEMENTOS</t>
    </r>
  </si>
  <si>
    <r>
      <rPr>
        <b/>
        <vertAlign val="superscript"/>
        <sz val="10"/>
        <rFont val="Calibri"/>
        <family val="2"/>
        <scheme val="minor"/>
      </rPr>
      <t>(1)</t>
    </r>
    <r>
      <rPr>
        <b/>
        <sz val="10"/>
        <rFont val="Calibri"/>
        <family val="2"/>
        <scheme val="minor"/>
      </rPr>
      <t xml:space="preserve"> CAMPO MÚLTIPLO, REPETE-SE PARA CADA COMBINAÇÃO DE ELEMENTOS</t>
    </r>
  </si>
  <si>
    <t>Circ 3.365 -  Art 2º - II</t>
  </si>
  <si>
    <t>Circ 3.365 - Art 2º - II</t>
  </si>
  <si>
    <t>Circ 3.365 - Art 2º - III</t>
  </si>
  <si>
    <t>Circ 3.365 -  Art 2º - III</t>
  </si>
  <si>
    <t>Circ 3.365 - Art 1º - VIII</t>
  </si>
  <si>
    <t>Código elemento 31</t>
  </si>
  <si>
    <t>Código elemento 33</t>
  </si>
  <si>
    <t>Código elemento 32</t>
  </si>
  <si>
    <t>Código elemento 34</t>
  </si>
  <si>
    <t>Código elemento 35</t>
  </si>
  <si>
    <t>N5</t>
  </si>
  <si>
    <t>NA</t>
  </si>
  <si>
    <t>NX - NÍVEL DA CONTA DO COSIF SOLICITADA</t>
  </si>
  <si>
    <t>NA - NÃO SE APLICA</t>
  </si>
  <si>
    <t>N1</t>
  </si>
  <si>
    <r>
      <t>Apuração R</t>
    </r>
    <r>
      <rPr>
        <b/>
        <vertAlign val="subscript"/>
        <sz val="14"/>
        <rFont val="Arial"/>
        <family val="2"/>
      </rPr>
      <t xml:space="preserve">BAN </t>
    </r>
    <r>
      <rPr>
        <b/>
        <sz val="14"/>
        <rFont val="Arial"/>
        <family val="2"/>
      </rPr>
      <t>(Somente documento 2061)</t>
    </r>
  </si>
  <si>
    <t>Perdas não Realizadas –De Ajustes de Avaliação Patrimonial Exceto Hedge de Fluxo de Caixa</t>
  </si>
  <si>
    <t>Total de Crédito Tributário de Prejuízo Fiscal de Superveniência</t>
  </si>
  <si>
    <t>Créditos Tributários Deduzidos</t>
  </si>
  <si>
    <t>570.10</t>
  </si>
  <si>
    <t>Ações</t>
  </si>
  <si>
    <t>999</t>
  </si>
  <si>
    <t>99</t>
  </si>
  <si>
    <t>Observações</t>
  </si>
  <si>
    <t>Valor conforme conta de compensação de participação de não controladores no capital principal.</t>
  </si>
  <si>
    <t>Detalhamento cosif excluído</t>
  </si>
  <si>
    <t>Valor conforme diferença entre saldos das contas de compensação de participação de não controladores no nível I e  de participação de não controladores no capital principal</t>
  </si>
  <si>
    <t>Valor conforme diferença entre saldos das contas de compensação de participação de não controladores no PR e  de participação de não controladores no N1.</t>
  </si>
  <si>
    <t>NOME</t>
  </si>
  <si>
    <t>VALOR CONTÁBIL</t>
  </si>
  <si>
    <t>Elemento 2</t>
  </si>
  <si>
    <t>RAZÃO DE ALAVANCAGEM (RA)</t>
  </si>
  <si>
    <t>Valor, em percentual, a ser Transportado para a linha 22 do Modelo Comum de Divulgação de Informações sobre a RA.</t>
  </si>
  <si>
    <t>PATRIMÔNIO DE REFERÊNCIA NÍVEL I AJUSTADO PARA O CÁLCULO DA RA</t>
  </si>
  <si>
    <t xml:space="preserve"> = VC</t>
  </si>
  <si>
    <t>Valor a ser Transportado para a linha 20 do Modelo Comum de Divulgação de Informações sobre a RA.</t>
  </si>
  <si>
    <t>EXPOSIÇÃO TOTAL</t>
  </si>
  <si>
    <t>Valor a ser Transportado para a linha 21 do Modelo Comum de Divulgação de Informações sobre a RA.</t>
  </si>
  <si>
    <t>ITENS PATRIMONIAIS, EXCETO DERIVATIVOS, TVM RECEBIDOS POR EMPRÉSTIMOS E REVENDA A LIQUIDAR EM OPERAÇÕES COMPROMISSADAS</t>
  </si>
  <si>
    <t>Refere-se ao valor a ser informado na linha 1 do Modelo Comum de Divulgação de Informações sobre a RA.</t>
  </si>
  <si>
    <t>142.01</t>
  </si>
  <si>
    <t>142.02</t>
  </si>
  <si>
    <t>142.02.01</t>
  </si>
  <si>
    <t>142.02.02</t>
  </si>
  <si>
    <t>APLICAÇÕES INTERFINANCEIRAS DE LIQUIDEZ VINCULADAS</t>
  </si>
  <si>
    <t>142.03</t>
  </si>
  <si>
    <t>TÍTULOS E VALORES MOBILIÁRIOS</t>
  </si>
  <si>
    <t>142.03.01</t>
  </si>
  <si>
    <t>142.03.02</t>
  </si>
  <si>
    <t>COTAS DE FUNDOS DE INVESTIMENTO</t>
  </si>
  <si>
    <t>142.03.03</t>
  </si>
  <si>
    <t>142.03.04</t>
  </si>
  <si>
    <t>PROVISÕES MATEMÁTICAS DE BENEFÍCIOS A CONCEDER RELACIONADAS A COTAS DE FUNDOS DE INVESTIMENTO ESPECIALMENTE CONSTITUÍDO</t>
  </si>
  <si>
    <t>142.04</t>
  </si>
  <si>
    <t>ADIANTAMENTOS CONCEDIDOS NÃO REGISTRADOS NO ATIVO</t>
  </si>
  <si>
    <t>142.05</t>
  </si>
  <si>
    <t>142.06</t>
  </si>
  <si>
    <t>142.06.01</t>
  </si>
  <si>
    <t>142.06.02</t>
  </si>
  <si>
    <t>OPERAÇÕES DE CRÉDITO VINCULADAS</t>
  </si>
  <si>
    <t>142.06.03</t>
  </si>
  <si>
    <t>OPERAÇÕES DE CRÉDITO COM O SETOR PÚBLICO ORIUNDAS DE CAPITAL DESTACADO</t>
  </si>
  <si>
    <t>142.07</t>
  </si>
  <si>
    <t>ARRENDAMENTO MERCANTIL</t>
  </si>
  <si>
    <t>142.07.01</t>
  </si>
  <si>
    <t>142.07.02</t>
  </si>
  <si>
    <t>OPERAÇÕES DE ARRENDAMENTO MERCANTIL VINCULADAS</t>
  </si>
  <si>
    <t>142.08</t>
  </si>
  <si>
    <t>OUTROS CRÉDITOS</t>
  </si>
  <si>
    <t>142.09</t>
  </si>
  <si>
    <t>142.10</t>
  </si>
  <si>
    <t>ATIVO PERMANENTE</t>
  </si>
  <si>
    <t>142.11</t>
  </si>
  <si>
    <t>GARANTIA DEPOSITADA EM SISTEMAS DE LIQUIDAÇÃO DE CÂMARAS OU PRETADORES DE SERVIÇOS DE COMPENSAÇÃO E DE LIQUIDAÇÃO</t>
  </si>
  <si>
    <t>AJUSTES PRUDENCIAIS BRUTOS DE PASSIVOS FISCAIS DIFERIDOS</t>
  </si>
  <si>
    <t>Refere-se ao valor a ser informado na linha 2 do Modelo Comum de Divulgação de Informações sobre a RA.</t>
  </si>
  <si>
    <t>OPERAÇÕES COM INSTRUMENTOS FINANCEIROS DERIVATIVOS</t>
  </si>
  <si>
    <t>Refere-se ao valor a ser informado na linha 11 do Modelo Comum de Divulgação de Informações sobre a RA.</t>
  </si>
  <si>
    <t>144.01</t>
  </si>
  <si>
    <t>VALOR DE REPOSIÇÃO EM OPERAÇÕES COM DERIVATIVOS</t>
  </si>
  <si>
    <t>Refere-se ao valor a ser informado na linha 4 do Modelo Comum de Divulgação de Informações sobre a RA.</t>
  </si>
  <si>
    <t>144.01.01</t>
  </si>
  <si>
    <t>144.01.02</t>
  </si>
  <si>
    <t>144.01.03</t>
  </si>
  <si>
    <t>144.02</t>
  </si>
  <si>
    <t>GANHO POTENCIAL FUTURO DECORRENTE DE OPERAÇÕES COM DERIVATIVOS.</t>
  </si>
  <si>
    <t>Refere-se ao valor a ser informado na linha 5 do Modelo Comum de Divulgação de Informações sobre a RA.</t>
  </si>
  <si>
    <t>144.02.01</t>
  </si>
  <si>
    <t xml:space="preserve"> = VC x FEPF</t>
  </si>
  <si>
    <t>144.02.02</t>
  </si>
  <si>
    <t>144.02.03</t>
  </si>
  <si>
    <t>144.03</t>
  </si>
  <si>
    <t>Refere-se ao valor a ser informado na linha 7 do Modelo Comum de Divulgação de Informações sobre a RA.</t>
  </si>
  <si>
    <t>144.04</t>
  </si>
  <si>
    <t>DERIVATIVOS EM NOME DE CLIENTES</t>
  </si>
  <si>
    <t>Refere-se ao valor a ser informado na linha 8 do Modelo Comum de Divulgação de Informações sobre a RA.</t>
  </si>
  <si>
    <t>144.04.01</t>
  </si>
  <si>
    <t>144.04.02</t>
  </si>
  <si>
    <t>144.04.03</t>
  </si>
  <si>
    <t>144.04.04</t>
  </si>
  <si>
    <t>144.04.05</t>
  </si>
  <si>
    <t>DERIVATIVOS DE CRÉDITO - VALOR DE REFERÊNCIA AJUSTADO - REALIZADAS EM NOME DE CLIENTES</t>
  </si>
  <si>
    <t>144.05</t>
  </si>
  <si>
    <t>VALOR DE REFERÊNCIA AJUSTADO EM DERIVATIVOS DE CRÉDITO</t>
  </si>
  <si>
    <t>Refere-se ao valor a ser informado na linha 9 do Modelo Comum de Divulgação de Informações sobre a RA.</t>
  </si>
  <si>
    <t>144.06</t>
  </si>
  <si>
    <t>AJUSTE SOB O VALOR DE REFERÊNCIA AJUSTADO EM DERIVATIVOS DE CRÉDITO</t>
  </si>
  <si>
    <t>Refere-se ao valor a ser informado na linha 10 do Modelo Comum de Divulgação de Informações sobre a RA.</t>
  </si>
  <si>
    <t>OPERAÇÕES COMPROMISSADAS E DE EMPRÉSTIMOS DE TÍTULOS E VALORES MOBILIÁRIOS (TVM)</t>
  </si>
  <si>
    <t>Refere-se ao valor a ser informado na linha 16 do Modelo Comum de Divulgação de Informações sobre a RA.</t>
  </si>
  <si>
    <t>145.01</t>
  </si>
  <si>
    <t>APLICAÇÕES EM OPERAÇÕES COMPROMISSADAS E DE EMPRÉSTIMOS DE TVM</t>
  </si>
  <si>
    <t>Refere-se ao valor a ser informado na linha 12 do Modelo Comum de Divulgação de Informações sobre a RA.</t>
  </si>
  <si>
    <t>145.01.01</t>
  </si>
  <si>
    <t>OPERAÇÕES COMPROMISSADAS - REVENDA A LIQUIDAR</t>
  </si>
  <si>
    <t>145.01.02</t>
  </si>
  <si>
    <t>TVM RECEBIDOS POR EMPRÉSTIMOS</t>
  </si>
  <si>
    <t>145.02</t>
  </si>
  <si>
    <t>AJUSTE RELATIVO A RECOMPRAS A LIQUIDAR E CREDORES POR EMPRÉSTIMO DE TVM</t>
  </si>
  <si>
    <t>Refere-se ao valor a ser informado na linha 13 do Modelo Comum de Divulgação de Informações sobre a RA.</t>
  </si>
  <si>
    <t>145.02.01</t>
  </si>
  <si>
    <t>RECOMPRA A LIQUIDAR</t>
  </si>
  <si>
    <t>145.02.02</t>
  </si>
  <si>
    <t>TVM CEDIDOS POR EMPRÉSTIMO</t>
  </si>
  <si>
    <t>145.03</t>
  </si>
  <si>
    <t>VALOR RELATIVO AO RISCO DE CRÉDITO DA CONTRAPARTE</t>
  </si>
  <si>
    <t>Refere-se ao valor a ser informado na linha 14 do Modelo Comum de Divulgação de Informações sobre a RA.</t>
  </si>
  <si>
    <t>145.03.01</t>
  </si>
  <si>
    <t>RISCO DE CRÉDITO DA CONTRAPARTE - COMPRA COM COMPROMISSO DE REVENDA</t>
  </si>
  <si>
    <t>145.03.02</t>
  </si>
  <si>
    <t>RISCO DE CRÉDITO DA CONTRAPARTE - VENDA COM COMPROMISSO DE RECOMPRA</t>
  </si>
  <si>
    <t>145.03.03</t>
  </si>
  <si>
    <t>RISCO DE CRÉDITO DA CONTRAPARTE - OPERAÇÃO DE EMPRÉSTIMO DE TVM - CEDENTE</t>
  </si>
  <si>
    <t>145.03.04</t>
  </si>
  <si>
    <t>RISCO DE CRÉDITO DA CONTRAPARTE - OPERAÇÃO DE EMPRÉSTIMO DE TVM - RECEPTORA</t>
  </si>
  <si>
    <t>145.04</t>
  </si>
  <si>
    <t>VALOR RELATIVO AO RISCO DE CRÉDITO DA CONTRAPARTE EM OPERAÇÕES DE INTERMEDIAÇÃO</t>
  </si>
  <si>
    <t>Refere-se ao valor a ser informado na linha 15 do Modelo Comum de Divulgação de Informações sobre a RA.</t>
  </si>
  <si>
    <t>Refere-se ao valor a ser informado na linha 19 do Modelo Comum de Divulgação de Informações sobre a RA.</t>
  </si>
  <si>
    <t>146.01</t>
  </si>
  <si>
    <t>VALOR DE REFERÊNCIA DAS OPERAÇÕES NÃO CONTABILIZADAS NO BP</t>
  </si>
  <si>
    <t>Refere-se ao valor a ser informado na linha 17 do Modelo Comum de Divulgação de Informações sobre a RA.</t>
  </si>
  <si>
    <t>146.01.01</t>
  </si>
  <si>
    <t>LIMITE DE CRÉDITO</t>
  </si>
  <si>
    <t>146.01.02</t>
  </si>
  <si>
    <t>CRÉDITO A LIBERAR</t>
  </si>
  <si>
    <t>146.01.03</t>
  </si>
  <si>
    <t>GARANTIAS PRESTADAS</t>
  </si>
  <si>
    <t>146.01.04</t>
  </si>
  <si>
    <t>COOBRIGAÇÕES E DEMAIS MODALIDADES DE RETENÇÃO DE RISCOS E BENEFICIOS</t>
  </si>
  <si>
    <t>146.02</t>
  </si>
  <si>
    <t>AJUSTE RELATIVO À APLICAÇÃO DE FCC ESPECÍFICO ÀS OPERAÇÕES NÃO CONTABILIZADAS NO BP.</t>
  </si>
  <si>
    <t>Refere-se ao valor a ser informado na linha 18 do Modelo Comum de Divulgação de Informações sobre a RA.</t>
  </si>
  <si>
    <t>146.02.01</t>
  </si>
  <si>
    <t>146.02.02</t>
  </si>
  <si>
    <t>146.02.03</t>
  </si>
  <si>
    <t>Cálculo da Razão de Alvancagem (RA)</t>
  </si>
  <si>
    <t>RA = (PR Nível I Ajustado/Exposição Total) %</t>
  </si>
  <si>
    <t>TÍTULOS DE SECURITIZAÇÃO COM RETENÇÃO SUBSTANCIAL DE RISCOS</t>
  </si>
  <si>
    <t xml:space="preserve"> =VC</t>
  </si>
  <si>
    <t>142.03.05</t>
  </si>
  <si>
    <t>FATOR DE CONVERSÃO</t>
  </si>
  <si>
    <t>Elemento 43</t>
  </si>
  <si>
    <t>142 = 142.01 + 142.02 + 142.03 + 142.04 + 142.05 + 142.06 + 142.07 + 142.08 + 142.09 + 142.10 + 142.11</t>
  </si>
  <si>
    <t>108 = 110 - 105 - 107</t>
  </si>
  <si>
    <t>140 = 100 * (108/141) (%)</t>
  </si>
  <si>
    <t>142.02 = 142.02.01 - 142.02.02</t>
  </si>
  <si>
    <t>142.05.01</t>
  </si>
  <si>
    <t>142.05.02</t>
  </si>
  <si>
    <t>COMPENSAÇÃO DE CHEQUES DEPOSITADOS EM CONTAS DE CLIENTES</t>
  </si>
  <si>
    <t>144 = 144.01 + 144.02 - 144.03 - 144.04 + 144.05 - 144.06</t>
  </si>
  <si>
    <t>145 = 145.01 - 145.02 + 145.03 + 145.04</t>
  </si>
  <si>
    <t>145.01 = 145.01.01 + 145.01.02</t>
  </si>
  <si>
    <t>145.02 = 145.02.01 + 145.02.02</t>
  </si>
  <si>
    <t>ITENS NÃO CONTABILIZADOS NO BALANÇO PATRIMONIAL (BP)</t>
  </si>
  <si>
    <t>146 = 146.01 + 146.02</t>
  </si>
  <si>
    <t>146.02 = 146.02.01 + 146.02.02 + 146.02.03</t>
  </si>
  <si>
    <t>141 = 142 - 143 + 144 + 145 + 146</t>
  </si>
  <si>
    <t>146.01 = 146.01.01 + 146.01.02 + 146.01.03 - 146.01.04</t>
  </si>
  <si>
    <t>142.06 = 142.06.01 - 142.06.02 - 142.06.03</t>
  </si>
  <si>
    <t>142.07 = 142.07.01 - 142.07.02</t>
  </si>
  <si>
    <t>142.03.06</t>
  </si>
  <si>
    <t>TÍTULOS E VALORES MOBILIÁRIOS VINCULADOS</t>
  </si>
  <si>
    <t>142.03  = 142.03.01 - 142.03.02 + 142.03.03 - 142.03.04 - 142.03.05 - 142.03.06</t>
  </si>
  <si>
    <t xml:space="preserve"> = VC x (FCC - 1)</t>
  </si>
  <si>
    <t>144.01 = 144.01.01 + 144.01.02 + 144.01.03 - 144.01.04</t>
  </si>
  <si>
    <t>144.01.04</t>
  </si>
  <si>
    <t>MARGEM DE GARANTIA DIÁRIA RECEBIDA</t>
  </si>
  <si>
    <t>DERIVATIVOS FINANCEIROS - VALOR DE REPOSIÇÃO SEM ACORDO DE COMPENSAÇÃO</t>
  </si>
  <si>
    <t>DERIVATIVOS DE CRÉDITO - VALOR DE REPOSIÇÃO - SEM ACORDO DE COMPENSAÇÃO</t>
  </si>
  <si>
    <t>ACORDO DE COMPENSAÇAO - DERIVATIVOS - VALOR DE REPOSIÇÃO</t>
  </si>
  <si>
    <t>DERIVATIVOS FINANCEIROS - GANHO POTENCIAL FUTURO - SEM ACORDO DE COMPENSAÇAO</t>
  </si>
  <si>
    <t>DERIVATIVOS DE CRÉDITO - GANHO POTENCIAL FUTURO - SEM ACORDO DE COMPENSAÇÃO</t>
  </si>
  <si>
    <t>ACORDO DE COMPENSAÇAO - DERIVATIVOS - GANHO POTENCIAL FUTURO</t>
  </si>
  <si>
    <t>MARGEM DE GARANTIA DIÁRIA PRESTADA</t>
  </si>
  <si>
    <t>144.02 = 144.02.01 + 144.02.02 + 144.02.03</t>
  </si>
  <si>
    <t>111.92.13</t>
  </si>
  <si>
    <t>111.93.03</t>
  </si>
  <si>
    <t>111.93.03.01</t>
  </si>
  <si>
    <t>111.93.03.01.01</t>
  </si>
  <si>
    <t>111.93.03.01.02</t>
  </si>
  <si>
    <t>111.93.03.01.03</t>
  </si>
  <si>
    <t>Instrumentos Adquiros por Meio de Fundos</t>
  </si>
  <si>
    <t>Instrumentos Adquiridos por Assemelhadas, Não Financeiras ou por meio de Derivativos</t>
  </si>
  <si>
    <t>111.93.03.01.04</t>
  </si>
  <si>
    <t>111.93.03.01.05</t>
  </si>
  <si>
    <t>Crédito Concedido para Aumento de Capital de Instituição Financeira</t>
  </si>
  <si>
    <t>111.93.03.90</t>
  </si>
  <si>
    <t>Aplicam-se os percentuais da tabela 005 - art. 11 sobre o máximo entre (0 e (111.93.01+111.93.03-111.93.02))</t>
  </si>
  <si>
    <t>111.93.01.01</t>
  </si>
  <si>
    <t>111.93.01.90</t>
  </si>
  <si>
    <t>Investimentos Inferiores em Assemelhadas Brutos de Compensação</t>
  </si>
  <si>
    <t>Investimentos Inferiores em Assemelhadas - Posição Vendida</t>
  </si>
  <si>
    <t>Limitado ao valor ca conta 111.93.01.01</t>
  </si>
  <si>
    <t>Limite para Investimentos Inferiores em Assemelhadas, Instituição Autorizada a Funcionar pelo BCB e Instituição Situada no Exterior Equivalente a IF do Brasil</t>
  </si>
  <si>
    <t>111.93.03 = 111.93.03.01 - 111.93.03.90</t>
  </si>
  <si>
    <t>111.93.03.01 = 111.93.03.01.01 + 111.93.03.01.02 + 111.93.03.01.03 + 111.93.03.01.04 + 111.93.03.01.05</t>
  </si>
  <si>
    <t>Limitado ao valor da conta 111.93.03.01</t>
  </si>
  <si>
    <t>112.01.02.01</t>
  </si>
  <si>
    <t>Valor dos Instrumentos Autorizados - Saldo Contábil</t>
  </si>
  <si>
    <t>MÍNIMO(112.01.02.01;112.01.02.02)</t>
  </si>
  <si>
    <t>112.01.02.02</t>
  </si>
  <si>
    <t>Valor dos Instrumentos Autorizados - Com Limitador</t>
  </si>
  <si>
    <t>112.93.90</t>
  </si>
  <si>
    <t>Instrumentos de Captação Emitidos por IF - Posição Vendida</t>
  </si>
  <si>
    <t>Limitado ao valor da conta 112.93.01</t>
  </si>
  <si>
    <t>112.93 = 112.93.01 + 112.93.02 + 112.93.03 + 112.93.04 - 112.93.05-112.93.90</t>
  </si>
  <si>
    <t>120.92.90</t>
  </si>
  <si>
    <t>Investimentos em Outras Entidades - Posição Vendida</t>
  </si>
  <si>
    <t>Limitado ao valor da conta 120.92.01</t>
  </si>
  <si>
    <t>120.92 = 120.92.01 + 120.92.02 + 120.92.03 + 120.92.04 - 120.92.05 - 120.92.90</t>
  </si>
  <si>
    <t>940</t>
  </si>
  <si>
    <t>ADICIONAL DE CAPITAL PRINCIPAL MÍNIMO REQUERIDO PARA O RWA</t>
  </si>
  <si>
    <t>940 = 942 + 943 + 944</t>
  </si>
  <si>
    <t>942</t>
  </si>
  <si>
    <t>ADICIONAL DE CONSERVAÇÃO DE CAPITAL PRINCIPAL</t>
  </si>
  <si>
    <t>942 = 900 * Percentual definido pelo § 4º do art. 8º da Res, 4.193/13, com redação dada pela Res. 4.443/15; 0% até 31.12.2015; 0.,625% de 1.1 a 31.12.2016; 1.,25% de 1.1 a 31.12.2017; 1,875% de 1.1 a 31.12.2018; e 2,5% a partir de 1.1.2019.</t>
  </si>
  <si>
    <t>943</t>
  </si>
  <si>
    <t>943 = 900 * Média Ponderada dos Percenturais de Adicional Contracíclico de Capital Principal por Jurisdição. Limitado aos seguintes percentuais: 0% até 31.12.2015; 0.,625% de 1.1 a 31.12.2016; 1.,25% de 1.1 a 31.12.2017; 1,875% de 1.1 a 31.12.2018; e 2,5% a partir de 1.1.2019.</t>
  </si>
  <si>
    <t>944</t>
  </si>
  <si>
    <t>ADICIONAL CONTRACÍCLICO DE CAPITAL PRINCIPAL</t>
  </si>
  <si>
    <t>ADICIONAL SISTÊMICO DE CAPITAL PRINCIPAL</t>
  </si>
  <si>
    <t>944 = 900 * FAIS (Fator Anual de Importância Sistêmica). Limitado aos seguintes percentuais do RWA: 0% até 31.12.2016; 0,5% de 1.1 a 31.12.2017; 1% de 1.1 a 31.12.2018; e 2% a partir de 1.1.2019.</t>
  </si>
  <si>
    <t>954</t>
  </si>
  <si>
    <t>955</t>
  </si>
  <si>
    <t>PERCENTUAL DE RESTRIÇÃO</t>
  </si>
  <si>
    <t>Corresponde ao saldo da conta 112.93.05</t>
  </si>
  <si>
    <t>111.9.13</t>
  </si>
  <si>
    <t>Ajuste Prudencial V Antes da Glosa de 15% - Investimentos Superiores em Assemelhadas</t>
  </si>
  <si>
    <t>Total de Investimentos Superiores em Assemelhadas</t>
  </si>
  <si>
    <t>111.94.01.01 = 111.94.01.01.01 - 111.94.01.01.90.</t>
  </si>
  <si>
    <t>111.94.01.01.01</t>
  </si>
  <si>
    <t>111.94.01.01.90</t>
  </si>
  <si>
    <t>Investimentos Superiores em Assemelhadas Brutos de Compensação</t>
  </si>
  <si>
    <t>Investimentos Superiores em Assemelhadas - Posição Vendida</t>
  </si>
  <si>
    <t>Limite para Investimentos Superiores em Assemelhadas</t>
  </si>
  <si>
    <t>111.94.01.02.01 = máx entre 0 e (111.01 + 111.02 + 111.03 + 111.04 + 111.05 + 111.06 + 111.07 + 111.08 - 111.90 - 111.91 - 111.92 - 111.93)</t>
  </si>
  <si>
    <t>Ajustes Prudenciais V, VII e X decorrentes de limitação de 15% do Capital Principal</t>
  </si>
  <si>
    <t>Auxiliar – Basket Bruto - Assemelhadas</t>
  </si>
  <si>
    <t>111.94.04.01.01 = 111.94.04.01.01.01 + 111.94.04.01.01.02 + 111.94.04.01.01.03</t>
  </si>
  <si>
    <t>111.94.04.01.01.03</t>
  </si>
  <si>
    <t>111.94.04.01.01.03 = Mínimo(111.94.05.01 e 111.94.02.02)</t>
  </si>
  <si>
    <t>Auxiliar - Ajuste ao Basket de Participações Superiores em Assemelhadas</t>
  </si>
  <si>
    <t>111.94.04.01.90.01 = (111.94.04.01.01.01/111.94.04.01.01) * 111.94.04.01.90</t>
  </si>
  <si>
    <t>111.94.04.01.90.03</t>
  </si>
  <si>
    <t>111.94.04.01.90.02 =  (111.94.04.01.01.02 / 111.94.04.01.01) * 111.94.04.01.90</t>
  </si>
  <si>
    <t>Participações Superiores em Assemelhadas Deduzidas</t>
  </si>
  <si>
    <t>111.94.04.05</t>
  </si>
  <si>
    <t>111.94.04.05 = 111.94.04.01.01.03 - 111.94.04.01.90.03</t>
  </si>
  <si>
    <t>111.94.04.06</t>
  </si>
  <si>
    <t>111.94.05</t>
  </si>
  <si>
    <t>Ajuste Prudencial X antes da Glosa de 15% - Investimentos Superiores</t>
  </si>
  <si>
    <t>111.94.05.01</t>
  </si>
  <si>
    <t>111.94.05.01.01</t>
  </si>
  <si>
    <t>111.94.05.01.90</t>
  </si>
  <si>
    <t>111.94.05.02</t>
  </si>
  <si>
    <t>111.94.05 = Máximo(0;(111.94.05.01 - 111.94.05.02)</t>
  </si>
  <si>
    <t>111.94.05.01 = 111.94.05.01.01 - 111.94.05.01.90</t>
  </si>
  <si>
    <t>Limitado ao valor da conta 111.94.05.01.01</t>
  </si>
  <si>
    <t>111.94.05.02 = 10% * 111.94.01.02.01</t>
  </si>
  <si>
    <t>111.94.04.01.90.03 = (111.94.04.01.01.03 / 111.94.04.01.01) * 111.94.04.01.90</t>
  </si>
  <si>
    <t>Patrimônio de Referência Nivel II</t>
  </si>
  <si>
    <t>Investimento em Outras Entidades - Posição Vendida</t>
  </si>
  <si>
    <t>Limite para Investimentos Inferiores em Assemelhadas e em Instituições Financeiras</t>
  </si>
  <si>
    <t>Total de Investimentos Inferiores em Instituições Financeiras</t>
  </si>
  <si>
    <t>Total de Investimentos Inferiores em Instituições Financeiras Brutos de Compensação</t>
  </si>
  <si>
    <t>Total de Investimentos Inferiores em Instituições Financeiras - Posição Vendida</t>
  </si>
  <si>
    <t>Ajustes Prudenciais V, VII e X - Créditos Tributários e Investimentos Superiores em Assemelhadas e Instituições Financeiras</t>
  </si>
  <si>
    <t>Limitado ao saldo da conta 111.94.01.01.01</t>
  </si>
  <si>
    <t>Limite para Participações Superiores em Assemelhadas e em Instituições Financeiras e para Créditos Tributários</t>
  </si>
  <si>
    <r>
      <t xml:space="preserve">Participações Superiores em Assemelhadas e em Instituições Financeiras e Créditos Tributários de Diferença Temporária </t>
    </r>
    <r>
      <rPr>
        <u/>
        <sz val="10"/>
        <color theme="1"/>
        <rFont val="Calibri"/>
        <family val="2"/>
        <scheme val="minor"/>
      </rPr>
      <t>não</t>
    </r>
    <r>
      <rPr>
        <sz val="10"/>
        <color theme="1"/>
        <rFont val="Calibri"/>
        <family val="2"/>
        <scheme val="minor"/>
      </rPr>
      <t xml:space="preserve"> Deduzidos</t>
    </r>
  </si>
  <si>
    <t>Auxiliar – Basket Bruto</t>
  </si>
  <si>
    <t>Participações Superiores em Assemelhadas não Deduzidas</t>
  </si>
  <si>
    <t>Auxiliar - Basket Bruto - Instituições Financeiras</t>
  </si>
  <si>
    <t>Auxiliar - Ajuste ao Basket de Participações Superiores em Instituições Financeiras</t>
  </si>
  <si>
    <r>
      <t xml:space="preserve">Participações Superiores em Instituições Financeiras </t>
    </r>
    <r>
      <rPr>
        <u/>
        <sz val="10"/>
        <color theme="1"/>
        <rFont val="Calibri"/>
        <family val="2"/>
        <scheme val="minor"/>
      </rPr>
      <t>não</t>
    </r>
    <r>
      <rPr>
        <sz val="10"/>
        <color theme="1"/>
        <rFont val="Calibri"/>
        <family val="2"/>
        <scheme val="minor"/>
      </rPr>
      <t xml:space="preserve"> Deduzidas</t>
    </r>
  </si>
  <si>
    <t>Participações Superiores em Instituições Financeiras Deduzidas</t>
  </si>
  <si>
    <t>Total de Investimentos Superiores em Instituições Financeiras</t>
  </si>
  <si>
    <t>Investimentos Superiores em Instituições Financeiras Brutos de Compensação</t>
  </si>
  <si>
    <t>111.94.05.01.01 = 111.94.05.01.01.01 + 111.94.05.01.01.02 + 111.94.05.01.01.03 + 111.94.05.01.01.04 + 111.94.05.01.01.05</t>
  </si>
  <si>
    <t>111.94.05.01.01.01</t>
  </si>
  <si>
    <t>111.94.05.01.01.02</t>
  </si>
  <si>
    <t>111.94.05.01.01.03</t>
  </si>
  <si>
    <t>111.94.05.01.01.04</t>
  </si>
  <si>
    <t>111.94.05.01.01.05</t>
  </si>
  <si>
    <t>Investimentos Superiores em Instituição Financeira - Posição Vendida</t>
  </si>
  <si>
    <t>Limite Para Investimentos Superiores em Instituições Financeiras</t>
  </si>
  <si>
    <t>111.92 = 111.92.01 + 111.92.02 + 111.92.03 + 111.92.04 + 111.92.05 + 111.92.06 + 111.92.07  + 111.92.09 + 111.92.10 + 111.92.11 + 111.92.12 + 111.92.13</t>
  </si>
  <si>
    <t>160.08 = 111.92.01 + 111.92.02 + 111.92.07 + 111.93 + 111.94.04.03 + 111.94.04.06</t>
  </si>
  <si>
    <t>=PR!F29+PR!F30+PR!F46+PR!F54+PR!F102+PR!F105</t>
  </si>
  <si>
    <t>145.03 = 145.03.01 + 145.03.02 + 145.03.03 + 145.03.04 + 145.03.05</t>
  </si>
  <si>
    <t>RISCO DE CRÉDITO DA CONTRAPARTE - COM ACORDO DE COMPENSAÇÃO</t>
  </si>
  <si>
    <t xml:space="preserve">Os valores reportados como tipo diferente de 21 no detalhamento do RWA devem corresponder ao valorCosif reportado naquele detalhamento, equivalente a soma dos saldoCosif do detalhamento cosif. </t>
  </si>
  <si>
    <t xml:space="preserve">Nas operações registradas na conta 520.01, o valor contábil a ser detalhado corresponde ao risco de crédito da contraparte. Os valores reportados como tipo diferente de 21 no detalhamento do RWA devem corresponder ao valorCosif reportado naquele detalhamento, equivalente a soma dos saldoCosif do detalhamento cosif. </t>
  </si>
  <si>
    <t xml:space="preserve">Nas operações registradas na conta 520.02, o valor contábil a ser detalhado corresponde ao risco do ativo objeto. As informações tratadas como risco de crédito da contraparte devem ser tratadas no detalhamento do RWA  como não contábeis (Tipo = 21). Os valores reportados como tipo diferente de 21 no detalhamento do RWA devem corresponder ao valorCosif reportado naquele detalhamento, equivalente a soma dos saldoCosif do detalhamento cosif. </t>
  </si>
  <si>
    <t xml:space="preserve">Nas operações registradas na conta 520.03, o valor contábil a ser detalhado corresponde ao risco de crédito da contraparte, relacionado a ponta cujos valores são registrados no ativo. As informações da outra ponta, devem ser classificados como não contábeis (Tipo = 21). Os valores reportados como tipo diferente de 21 no detalhamento do RWA devem corresponder ao valorCosif reportado naquele detalhamento, equivalente a soma dos saldoCosif do detalhamento cosif.  </t>
  </si>
  <si>
    <t xml:space="preserve">Nas operações registradas na conta 520.04, o valor contábil a ser detalhado corresponde ao risco de crédito da contraparte. Os valores reportados como tipo diferente de 21 no detalhamento do RWA devem corresponder ao valorCosif reportado naquele detalhamento, equivalente a soma dos saldoCosif do detalhamento cosif.  </t>
  </si>
  <si>
    <t xml:space="preserve">Nas operações registradas na conta 520.05, o valor contábil a ser detalhado corresponde ao risco do ativo objeto. As informações tratadas como risco de crédito da contraparte devem ser tratadas como não contábeis (Tipo = 21). Os valores reportados como tipo diferente de 21 no detalhamento do RWA devem corresponder a soma dos Saldos Cosif. </t>
  </si>
  <si>
    <t>Os valores reportados como tipo diferente de 21 no detalhamento do RWA devem corresponder ao valorCosif reportado naquele detalhamento, equivalente a soma dos saldoCosif do detalhamento cosif.  Eventuais exposições não refletidas no ativo da instituição devem ser classificadas no detalhamento do RWA como exposição não contábil (tipo = 21).</t>
  </si>
  <si>
    <t>Os valores reportados como tipo diferente de 21 no detalhamento do RWA devem corresponder ao valorCosif indicado. Eventuais exposições não refletidas no ativo da instituição devem ser classificadas no detalhamento do RWA como exposição não contábil (tipo = 21).</t>
  </si>
  <si>
    <t xml:space="preserve">Nas operações registradas na conta 640.01, o valor contábil a ser detalhado corresponde ao risco do ativo objeto. As informações tratadas como risco de crédito da contraparte devem ser tratadas no detalhamento do RWA  como não contábeis (Tipo = 21). Os valores reportados como tipo diferente de 21 no detalhamento do RWA devem corresponder ao valorCosif reportado naquele detalhamento, equivalente a soma dos saldoCosif do detalhamento cosif. </t>
  </si>
  <si>
    <t xml:space="preserve">Nas operações registradas na conta 640.02, o valor contábil a ser detalhado corresponde ao risco do ativo objeto. As informações tratadas como risco de crédito da contraparte devem ser tratadas no detalhamento do RWA  como não contábeis (Tipo = 21). Os valores reportados como tipo diferente de 21 no detalhamento do RWA devem corresponder ao valorCosif reportado naquele detalhamento, equivalente a soma dos saldoCosif do detalhamento cosif. </t>
  </si>
  <si>
    <t xml:space="preserve">Nas operações registradas na conta 640.03, o valor contábil a ser detalhado corresponde ao risco do ativo objeto. As informações tratadas como risco de crédito da contraparte devem ser tratadas no detalhamento do RWA  como não contábeis (Tipo = 21). Os valores reportados como tipo diferente de 21 no detalhamento do RWA devem corresponder ao valorCosif reportado naquele detalhamento, equivalente a soma dos saldoCosif do detalhamento cosif. </t>
  </si>
  <si>
    <t>145.03.05</t>
  </si>
  <si>
    <r>
      <t>M</t>
    </r>
    <r>
      <rPr>
        <b/>
        <i/>
        <sz val="12"/>
        <color theme="1"/>
        <rFont val="Calibri"/>
        <family val="2"/>
        <scheme val="minor"/>
      </rPr>
      <t>ODELO DE CÁLCULO DO LIMITE DE FUNDO DE LIQUIDEZ PARA AGÊNCIAS DE FOMENTO</t>
    </r>
  </si>
  <si>
    <t>ARTIGO 6º DA RESOLUÇÃO 2.828, DE 30 DE MARÇO DE 2001</t>
  </si>
  <si>
    <t>FUNDO DE LIQUIDEZ MÍNIMO</t>
  </si>
  <si>
    <t>180.01</t>
  </si>
  <si>
    <t>OBRIGAÇÕES</t>
  </si>
  <si>
    <t>180.01.01</t>
  </si>
  <si>
    <t>Passivo Circulante</t>
  </si>
  <si>
    <t>180.01.02</t>
  </si>
  <si>
    <t>Garantias Prestadas</t>
  </si>
  <si>
    <t>180.01.03</t>
  </si>
  <si>
    <t>Coobrigações em Cessões de Crédito</t>
  </si>
  <si>
    <t>TÍTULOS PÚBLICOS FEDERAIS</t>
  </si>
  <si>
    <t>181.01</t>
  </si>
  <si>
    <t>Aplicações em Títulos Públicos  Federais no Brasil</t>
  </si>
  <si>
    <t>181.02</t>
  </si>
  <si>
    <t>Aplicações em Títulos Públicos  Federais no Exterior</t>
  </si>
  <si>
    <t>181.03</t>
  </si>
  <si>
    <t>Provisão para Desvalorização de Títulos Públicos Federais</t>
  </si>
  <si>
    <t>MARGEM OU INSUFICIÊNCIA PARA O FUNDO DE LIQUIDEZ DE AGÊNCIAS DE FOMENTO.</t>
  </si>
  <si>
    <t>111.94 = 111.94.01+111.94.02+111.94.03+111.94.05</t>
  </si>
  <si>
    <t>máximo entre 0 e (111.94.04.03+111.94.04.04+111.94.04.06-111.94.01-111.94.02-111.94.05)</t>
  </si>
  <si>
    <t>111.94.04.06 = máximo entre 111.94.05.01 - 111.94.04.05 111.94.05</t>
  </si>
  <si>
    <t>APURAÇÃO DO LIMITE DE ATIVO PERMANENTE</t>
  </si>
  <si>
    <t>112.93.05 = máximo entre (0 e (112.93.01 + 112.93.02 + 112.93.03 + 112.93.04 - 112.93.05.01 - 112.93.90))</t>
  </si>
  <si>
    <t>120.92.05 = máximo entre (0 e (120.92.01 + 120.92.02 + 120.92.03 + 120.92.04 - 120.92.05.01 - 120.92.90)</t>
  </si>
  <si>
    <t>943.01</t>
  </si>
  <si>
    <t>RWA PÚBLICO NÃO BANCÁRIO</t>
  </si>
  <si>
    <t>943.02</t>
  </si>
  <si>
    <t>PAÍS (ELEMENTO 81)</t>
  </si>
  <si>
    <t>RWAcprBi (ELEMENTO 6)</t>
  </si>
  <si>
    <t>FACULDADE 5% (ELEMENTO 7)</t>
  </si>
  <si>
    <t>RWA BANCÁRIO</t>
  </si>
  <si>
    <t>142.05 = 142.05.01 - 142.05.02 - 142.05.03</t>
  </si>
  <si>
    <t>142.05.03</t>
  </si>
  <si>
    <t>RELAÇÕES INTERFINANCEIRAS - OPERAÇÕES ATIVAS VINCULADAS</t>
  </si>
  <si>
    <t>ACCPi UTILIZADO (ELEMENTO 5)</t>
  </si>
  <si>
    <t>ACCPi JURISDIÇÃO (ELEMENTO 8)</t>
  </si>
  <si>
    <t>=10%*D8</t>
  </si>
  <si>
    <t>=D9+D10+D11</t>
  </si>
  <si>
    <t>=D13+D14-D15</t>
  </si>
  <si>
    <t>=D12-D7</t>
  </si>
  <si>
    <t>890.50.01</t>
  </si>
  <si>
    <t>890.50.02</t>
  </si>
  <si>
    <t>Outros</t>
  </si>
  <si>
    <t>Cupom de Taxa Referencial</t>
  </si>
  <si>
    <t>111.91.08</t>
  </si>
  <si>
    <t>Outras Deduções do Capital</t>
  </si>
  <si>
    <t>As exposições deve ser tratadas como contábeis, na proporção que reflita o valor contabilizado no ativo. Os valores eventualmente que venham a superar o valor contábil, em função de alavancagem devem ser tratados no detalhamento do RWA como exposições não contábeis (Tipo = 21). Os valores reportados como tipo diferente de 21 no detalhamento do RWA devem corresponder ao valorCosif reportado naquele detalhamento, equivalente a soma dos saldoCosif do detalhamento cosif.</t>
  </si>
  <si>
    <t>Os valores reportados como tipo diferente de 21 no detalhamento do RWA devem corresponder ao valorCosif reportado naquele detalhamento, equivalente a soma dos saldoCosif do detalhamento cosif. Eventuais exposições não refletidas no ativo da instituição devem ser classificadas no detalhamento do RWA como exposição não contábil (tipo = 21).</t>
  </si>
  <si>
    <t>160 = 160.01 - 106 - 160.02 - 160.03 - 160.08</t>
  </si>
  <si>
    <t>=</t>
  </si>
  <si>
    <t>MODELO DE CÁLCULO DO LIMITE DE CRÉDITO AO SETOR PÚBLICO - Res. 2.827, de 30.3.2001</t>
  </si>
  <si>
    <t>Nome Conta</t>
  </si>
  <si>
    <t>Operador</t>
  </si>
  <si>
    <r>
      <t xml:space="preserve">Valor Base </t>
    </r>
    <r>
      <rPr>
        <b/>
        <sz val="11"/>
        <color theme="1"/>
        <rFont val="Arial"/>
        <family val="2"/>
      </rPr>
      <t>(1) (2) (elemento 2)</t>
    </r>
  </si>
  <si>
    <r>
      <t xml:space="preserve">Código de Inclusão do Limite </t>
    </r>
    <r>
      <rPr>
        <b/>
        <sz val="11"/>
        <color theme="1"/>
        <rFont val="Arial"/>
        <family val="2"/>
      </rPr>
      <t>(1) (3) (elemento 61)</t>
    </r>
  </si>
  <si>
    <t>Saldo</t>
  </si>
  <si>
    <r>
      <t xml:space="preserve">Sistema de Registro </t>
    </r>
    <r>
      <rPr>
        <b/>
        <sz val="11"/>
        <color theme="1"/>
        <rFont val="Arial"/>
        <family val="2"/>
      </rPr>
      <t>(4) (1) (elemento 62)</t>
    </r>
  </si>
  <si>
    <t>Patrimônio de Referência  para Outros Limites Operacionais (PR)</t>
  </si>
  <si>
    <t>Limite Máximo para Operação com o Setor Público</t>
  </si>
  <si>
    <t>=MÁXIMO(0;0,45*H6)</t>
  </si>
  <si>
    <t>Crédito ao Setor Público</t>
  </si>
  <si>
    <t>=H9+H12+H17+H18+H19+H20</t>
  </si>
  <si>
    <t>Operações de Crédito com o Setor Público</t>
  </si>
  <si>
    <t>=H10+H11</t>
  </si>
  <si>
    <t>172.01</t>
  </si>
  <si>
    <t>Empréstimos e Financiamentos</t>
  </si>
  <si>
    <t>+</t>
  </si>
  <si>
    <t>=SE(F10=9;E10;0)</t>
  </si>
  <si>
    <t>172.02</t>
  </si>
  <si>
    <t>Arrendamento Mercantil</t>
  </si>
  <si>
    <t>=SE(F11=9;E11;0)</t>
  </si>
  <si>
    <t>Aquisição de Títulos e Valores Mobiliários - no país</t>
  </si>
  <si>
    <t>=H13+H14+H15+H16</t>
  </si>
  <si>
    <t>173.01</t>
  </si>
  <si>
    <t>De Emissão dos Estados</t>
  </si>
  <si>
    <t>=SE(F13=9;E13;0)</t>
  </si>
  <si>
    <t>173.02</t>
  </si>
  <si>
    <t>De Emissão do Distrito Federal</t>
  </si>
  <si>
    <t>=SE(F14=9;E14;0)</t>
  </si>
  <si>
    <t>173.03</t>
  </si>
  <si>
    <t>De Emissão dos Municípios</t>
  </si>
  <si>
    <t>=SE(F15=9;E15;0)</t>
  </si>
  <si>
    <t>173.04</t>
  </si>
  <si>
    <t>De Emissão de Demais Órgãos e Entidades do Setor Público</t>
  </si>
  <si>
    <t>=SE(F16=9;E16;0)</t>
  </si>
  <si>
    <t>Aquisição de Títulos e Valores Mobiliários - no exterior</t>
  </si>
  <si>
    <t>=SE(F17=9;E17;0)</t>
  </si>
  <si>
    <t>Garantias Prestadas a Órgãos e Entidades do Setor Público</t>
  </si>
  <si>
    <t>=SE(F18=9;E18;0)</t>
  </si>
  <si>
    <t>Operações Cedidas a Securitizadoras</t>
  </si>
  <si>
    <t>=SE(F19=9;E19;0)</t>
  </si>
  <si>
    <r>
      <t xml:space="preserve">Demais Operações </t>
    </r>
    <r>
      <rPr>
        <b/>
        <sz val="11"/>
        <color theme="1"/>
        <rFont val="Calibri"/>
        <family val="2"/>
        <scheme val="minor"/>
      </rPr>
      <t>(1)</t>
    </r>
  </si>
  <si>
    <t>=SE(F20=9;E20;0)</t>
  </si>
  <si>
    <t>Margem ou Insuficiência Para o Limite de Crédito ao Setor Público</t>
  </si>
  <si>
    <t>=H7-H8</t>
  </si>
  <si>
    <t>Observações:</t>
  </si>
  <si>
    <t>(1) - Camplo múltiplo, deve-se repetir para cada combinação de valor base, sistema de registro  e código de inclusão do limite</t>
  </si>
  <si>
    <t>(2) - Valor base corresponde ao saldo devedor/valor da operação de crédito, do título, do valor mobiliário, da garantia ou de outros instrumentos representativos de conceção de crédito ao Setor Público. A indicação da informação independe se serem ou não  considerados na apuração do limite de crédito ao Setor Público. O valor base deve ser segregado segundo o código de inclusão do limite, podendo ser resultado de parte de uma operação, no caso de parte do saldo da operação estiver relacionado a um dos códigos de inclusão do limite.</t>
  </si>
  <si>
    <t>(3) - % de inclusão no limite, assume os valores 0% ou 100% conforme tabela 028.</t>
  </si>
  <si>
    <t>(4) - Sistema de Registro: Informar o sistema de registro do crédito ao Setor Público, caso seja registrado em mais de um sistema deve-se seguir o critério preferencial de informar segundo a ordem definida na tabela 029.</t>
  </si>
  <si>
    <t>953 = 101 - 911 - 940</t>
  </si>
  <si>
    <t>111.91 = 111.91.01 + 111.91.02 + 111.91.03 + 111.91.04 + 111.91.05 + 111.91.06 + 111.91.07 + 111.91.08</t>
  </si>
  <si>
    <t>910.01</t>
  </si>
  <si>
    <t>910.02</t>
  </si>
  <si>
    <t>920.01</t>
  </si>
  <si>
    <t>920.02</t>
  </si>
  <si>
    <t>933</t>
  </si>
  <si>
    <t>934</t>
  </si>
  <si>
    <t>ADICIONAL DE EXIGÊNCIA DE CAPITAL - ADD-ON ESTRUTURADO</t>
  </si>
  <si>
    <t>ADICIONAL DE EXIGÊNCIA DE CAPITAL - ADD-ON POR REFERÊNCIA</t>
  </si>
  <si>
    <t>950.01</t>
  </si>
  <si>
    <t>950.02</t>
  </si>
  <si>
    <t>950.03</t>
  </si>
  <si>
    <t>951.01</t>
  </si>
  <si>
    <t>951.02</t>
  </si>
  <si>
    <t>956</t>
  </si>
  <si>
    <t>957</t>
  </si>
  <si>
    <t>958</t>
  </si>
  <si>
    <t>959</t>
  </si>
  <si>
    <t>MARGEM APÓS PILAR 2</t>
  </si>
  <si>
    <t>DEFICIÊNCIA DE CAPITAL PRINCIPAL</t>
  </si>
  <si>
    <t>DEFICIÊNCIA DE CAPITAL COMPLEMENTAR</t>
  </si>
  <si>
    <t>DEFICIÊNCIA DE CAPITAL NÍVEL II</t>
  </si>
  <si>
    <t>910.01 = MÁXIMO(0;MÍNIMO(104;920.01+MÁXIMO(0;952-951.01)))</t>
  </si>
  <si>
    <t>910.02 = 910 – 910.01</t>
  </si>
  <si>
    <t>920.01 = MÁXIMO(0;MÍNIMO(104;104-952)</t>
  </si>
  <si>
    <t>920.02 = 920 – 920.01</t>
  </si>
  <si>
    <t>950.01 = 950 – 950.02 – 950.03</t>
  </si>
  <si>
    <t>950.02 = MÁXIMO(0;MÍNIMO(950;SE(950&lt;0;0;SE((101-104)&lt;910.02;0;(101-104-910.02-950.03)))))</t>
  </si>
  <si>
    <t>950.03 = SE(950&lt;0;0;MÁXIMO(0;120-910.02))</t>
  </si>
  <si>
    <t>951.01 = 951 – 951.02</t>
  </si>
  <si>
    <t>951.02 = SE(951&lt;0;0;MÁXIMO(0;112-920.02))</t>
  </si>
  <si>
    <t>MARGEM DE CAPITAL PRINCIPAL APÓS PILAR 1 CONSIDERANDO O ADICIONAL DE CAPITAL PRINCIPAL</t>
  </si>
  <si>
    <t>954 = MÍNIMO(952;950.01) - 940</t>
  </si>
  <si>
    <r>
      <t xml:space="preserve">O percentual de Restrição é dado pela fórmula X = MÍNIMO(952,950.01)/940, assim se X &lt; 25%, então 955 = 100%; se 25% </t>
    </r>
    <r>
      <rPr>
        <sz val="10"/>
        <rFont val="Arial"/>
        <family val="2"/>
      </rPr>
      <t>≤</t>
    </r>
    <r>
      <rPr>
        <sz val="10"/>
        <rFont val="Calibri"/>
        <family val="2"/>
      </rPr>
      <t xml:space="preserve"> X &lt; 50%, então 955 = 80%; se 50% </t>
    </r>
    <r>
      <rPr>
        <sz val="10"/>
        <rFont val="Arial"/>
        <family val="2"/>
      </rPr>
      <t>≤</t>
    </r>
    <r>
      <rPr>
        <sz val="10"/>
        <rFont val="Calibri"/>
        <family val="2"/>
      </rPr>
      <t xml:space="preserve"> X &lt; 75%, então 955 = 60%; e se 75% </t>
    </r>
    <r>
      <rPr>
        <sz val="10"/>
        <rFont val="Arial"/>
        <family val="2"/>
      </rPr>
      <t>≤</t>
    </r>
    <r>
      <rPr>
        <sz val="10"/>
        <rFont val="Calibri"/>
        <family val="2"/>
      </rPr>
      <t xml:space="preserve"> X &lt; 100%, então 955 = 40%; se X </t>
    </r>
    <r>
      <rPr>
        <sz val="10"/>
        <rFont val="Arial"/>
        <family val="2"/>
      </rPr>
      <t>≥</t>
    </r>
    <r>
      <rPr>
        <sz val="10"/>
        <rFont val="Calibri"/>
        <family val="2"/>
      </rPr>
      <t xml:space="preserve"> 100%, então 0%.</t>
    </r>
  </si>
  <si>
    <t>957 =MÍNIMO(0;SE(954&gt;0;0; MÁXIMO(104-930-940;954)))</t>
  </si>
  <si>
    <t>958 =MÍNIMO(0;SE((103-957)&gt;(920+940);0; 103 -957 -920 – 940))</t>
  </si>
  <si>
    <t>Cotas de Fundos de Investimento</t>
  </si>
  <si>
    <t>530.22</t>
  </si>
  <si>
    <t>Estruturas de Securitização Elegíveis ao Tratamento da Circular 3.848/2017</t>
  </si>
  <si>
    <r>
      <t xml:space="preserve">Estruturas de Securitização </t>
    </r>
    <r>
      <rPr>
        <b/>
        <u/>
        <sz val="10"/>
        <rFont val="Calibri"/>
        <family val="2"/>
        <scheme val="minor"/>
      </rPr>
      <t>Não</t>
    </r>
    <r>
      <rPr>
        <sz val="10"/>
        <rFont val="Calibri"/>
        <family val="2"/>
        <scheme val="minor"/>
      </rPr>
      <t xml:space="preserve"> Elegíveis ao Tratamento da Circular 3.848/2017</t>
    </r>
  </si>
  <si>
    <t>PARTICIPAÇÕES EM FUNDOS DE GARANTIA DE MUTUALIZADOS DE CÂMARAS OU PRESTADORES DE SERVIÇOS DE COMPENSAÇÃO E DE LIQUIDAÇÃO E O ATIVO DISPONIBILIZADO COMO GARANTIA</t>
  </si>
  <si>
    <t>Participações em Fundos de Garantia de Clearings Caracterizadas como QCCP</t>
  </si>
  <si>
    <t>535.04</t>
  </si>
  <si>
    <t>535.05</t>
  </si>
  <si>
    <r>
      <t xml:space="preserve">Participações em Fundos de Garantia de Clearings </t>
    </r>
    <r>
      <rPr>
        <b/>
        <u/>
        <sz val="10"/>
        <rFont val="Calibri"/>
        <family val="2"/>
        <scheme val="minor"/>
      </rPr>
      <t>Não</t>
    </r>
    <r>
      <rPr>
        <sz val="10"/>
        <rFont val="Calibri"/>
        <family val="2"/>
        <scheme val="minor"/>
      </rPr>
      <t xml:space="preserve"> Caracterizadas como QCCP</t>
    </r>
  </si>
  <si>
    <t>Garantia em Favor de Câmaras ou Prestadores de Serviços de Compensação e de Liquidação</t>
  </si>
  <si>
    <t>AUXILIAR 1 PARA O PR REQUERIDO</t>
  </si>
  <si>
    <t>AUXILIAR 2 PARA O PR REQUERIDO</t>
  </si>
  <si>
    <t>AUXILIAR 1 PARA O PR NÍVEL I REQUERIDO</t>
  </si>
  <si>
    <t>AUXILIAR 2 PARA O PR NÍVEL I REQUERIDO</t>
  </si>
  <si>
    <t>AUXILIAR 1 PARA MARGEM DE PR REQUERIDO</t>
  </si>
  <si>
    <t>AUXILIAR 2 PARA MARGEM DE PR REQUERIDO</t>
  </si>
  <si>
    <t>AUXILIAR 3 PARA MARGEM DE PR REQUERIDO</t>
  </si>
  <si>
    <t>AUXILIAR 1 PARA MARGEM DE PR NÍVEL I REQUERIDO</t>
  </si>
  <si>
    <t>890.30.04</t>
  </si>
  <si>
    <t>Cupom de taxa de juros - TLP</t>
  </si>
  <si>
    <t>140.10</t>
  </si>
  <si>
    <t>LIMITE DE RAZÃO DE ALAVANCAGEM - LRA</t>
  </si>
  <si>
    <t>140.10 = 0,03 * 141</t>
  </si>
  <si>
    <t>MARGEM OU INSUFICIÊNCIA PARA O LIMITE DE RAZÃO DE ALAVANCAGEM</t>
  </si>
  <si>
    <t>149 = 108 - 140.10</t>
  </si>
  <si>
    <t>Se 149 &gt; 0; Margem, senão insuficiência.</t>
  </si>
  <si>
    <t>Fórmula art. 20-A</t>
  </si>
  <si>
    <t>DERIVATIVOS FINANCEIROS - VALOR DE REPOSIÇÃO - REALIZADAS EM NOME DE CLIENTES SEM ACORDO DE COMPENSAÇÃO</t>
  </si>
  <si>
    <t>DERIVATIVOS FINANCEIROS - GANHO PONTENCIAL FUTURO - REALIZADAS EM NOME DE CLIENTES SEM ACORDO DE COMPENSAÇÃO</t>
  </si>
  <si>
    <t>DERIVATIVOS DE CRÉDITO - VALOR DE REPOSIÇÃO - REALIZADAS EM NOME DE CLIENTES SEM ACORDO DE COMPENSAÇÃO</t>
  </si>
  <si>
    <t>DERIVATIVOS DE CRÉDITO - GANHO POTENCIAL FUTURO - REALIZADAS EM NOME DE CLIENTES SEM ACORDO DE COMPENSAÇÃO</t>
  </si>
  <si>
    <t>144.04.06</t>
  </si>
  <si>
    <t>144.04.07</t>
  </si>
  <si>
    <t>DERIVATIVOS – VALOR DE REPOSIÇÃO – REALIZADAS EM NOME DE CLIENTES COM ACORDO DE COMPENSAÇÃO</t>
  </si>
  <si>
    <t>DERIVATIVOS – GANHO POTENCIAL FUTURO – REALIZADAS EM NOME DE CLIENTES COM ACORDO DE COMPENSAÇÃO</t>
  </si>
  <si>
    <t>AUXILIAR 2 PARA MARGEM DE PR NÍVEL I REQUERIDO</t>
  </si>
  <si>
    <t>144.04 = 144.04.01 + 144.04.02 + 144.04.03 + 144.04.04 + 144.04.06 + 144.04.07 – 144.04.05</t>
  </si>
  <si>
    <t>530.23</t>
  </si>
  <si>
    <t>ELEMENTO 46</t>
  </si>
  <si>
    <r>
      <t>VR.PROVISÕES, AD. RECEBIDOS E RENDAS A APROPRIAR</t>
    </r>
    <r>
      <rPr>
        <b/>
        <vertAlign val="superscript"/>
        <sz val="10"/>
        <rFont val="Calibri"/>
        <family val="2"/>
        <scheme val="minor"/>
      </rPr>
      <t>(1)</t>
    </r>
  </si>
  <si>
    <t>Válida até 04/2018</t>
  </si>
  <si>
    <t>890.40.04</t>
  </si>
  <si>
    <t>Cupom de índice de preço - TLP</t>
  </si>
  <si>
    <t>Válida a partir de 05/2018</t>
  </si>
  <si>
    <r>
      <t>Vr.Prpvos]pes, Ad. Recebidos e Rendas a Apropriar(1</t>
    </r>
    <r>
      <rPr>
        <sz val="11"/>
        <color theme="1"/>
        <rFont val="Arial"/>
        <family val="2"/>
      </rPr>
      <t>) (</t>
    </r>
    <r>
      <rPr>
        <b/>
        <sz val="11"/>
        <color theme="1"/>
        <rFont val="Arial"/>
        <family val="2"/>
      </rPr>
      <t>elemento 46</t>
    </r>
    <r>
      <rPr>
        <sz val="11"/>
        <color theme="1"/>
        <rFont val="Arial"/>
        <family val="2"/>
      </rPr>
      <t>)</t>
    </r>
  </si>
  <si>
    <t>111.92.12.01</t>
  </si>
  <si>
    <t>111.92.12.02</t>
  </si>
  <si>
    <t xml:space="preserve">Ajuste Prudencial XV – Itens Considerados Exposição Segundo Circular 3.644/13 </t>
  </si>
  <si>
    <r>
      <t xml:space="preserve">Ajuste Prudencial XV – Itens </t>
    </r>
    <r>
      <rPr>
        <b/>
        <u/>
        <sz val="10"/>
        <color theme="1"/>
        <rFont val="Calibri"/>
        <family val="2"/>
        <scheme val="minor"/>
      </rPr>
      <t>não</t>
    </r>
    <r>
      <rPr>
        <sz val="10"/>
        <color theme="1"/>
        <rFont val="Calibri"/>
        <family val="2"/>
        <scheme val="minor"/>
      </rPr>
      <t xml:space="preserve"> Considerados Exposição Segundo Circular 3.644/13 </t>
    </r>
  </si>
  <si>
    <t>=SOMA(H8:H30)-H7</t>
  </si>
  <si>
    <t>111.92.06.03</t>
  </si>
  <si>
    <t>111.92.06.03.01</t>
  </si>
  <si>
    <t>111.92.06.03.02</t>
  </si>
  <si>
    <t>SELIC</t>
  </si>
  <si>
    <t>CDI</t>
  </si>
  <si>
    <r>
      <t xml:space="preserve">Crédito Tributário de Prejuízo Fiscal Não Deduzido do Capital - </t>
    </r>
    <r>
      <rPr>
        <b/>
        <sz val="10"/>
        <color theme="1"/>
        <rFont val="Calibri"/>
        <family val="2"/>
        <scheme val="minor"/>
      </rPr>
      <t>Hedge</t>
    </r>
  </si>
  <si>
    <r>
      <t xml:space="preserve">Valor Total do Crédito Tributário de Prejuízo Fiscal - </t>
    </r>
    <r>
      <rPr>
        <b/>
        <sz val="10"/>
        <color theme="1"/>
        <rFont val="Calibri"/>
        <family val="2"/>
        <scheme val="minor"/>
      </rPr>
      <t>Hedge</t>
    </r>
  </si>
  <si>
    <r>
      <t xml:space="preserve">Valor Total do Crédito Tributário de Prejuízo Fiscal Deduzido do Capital - </t>
    </r>
    <r>
      <rPr>
        <b/>
        <sz val="10"/>
        <color theme="1"/>
        <rFont val="Calibri"/>
        <family val="2"/>
        <scheme val="minor"/>
      </rPr>
      <t>Hedge</t>
    </r>
  </si>
  <si>
    <r>
      <t xml:space="preserve">Crédito Tributáriode Prejuízo Fiscal Não Deduzido do Capital - </t>
    </r>
    <r>
      <rPr>
        <b/>
        <sz val="10"/>
        <color theme="1"/>
        <rFont val="Calibri"/>
        <family val="2"/>
        <scheme val="minor"/>
      </rPr>
      <t>Hedge</t>
    </r>
  </si>
  <si>
    <r>
      <t xml:space="preserve">Valor Total do Crédito Tributáriode Prejuízo Fiscal - </t>
    </r>
    <r>
      <rPr>
        <b/>
        <sz val="10"/>
        <color theme="1"/>
        <rFont val="Calibri"/>
        <family val="2"/>
        <scheme val="minor"/>
      </rPr>
      <t>Hedge</t>
    </r>
  </si>
  <si>
    <r>
      <t xml:space="preserve">Valor Total do Crédito Tributáriode Prejuízo Fiscal Deduzido do Capital - </t>
    </r>
    <r>
      <rPr>
        <b/>
        <sz val="10"/>
        <color theme="1"/>
        <rFont val="Calibri"/>
        <family val="2"/>
        <scheme val="minor"/>
      </rPr>
      <t>Hedge</t>
    </r>
  </si>
  <si>
    <t>111.92.06.03.01.01</t>
  </si>
  <si>
    <t>111.92.06.03.01.02</t>
  </si>
  <si>
    <t>111.92.06.03.01.03</t>
  </si>
  <si>
    <r>
      <t xml:space="preserve">Estoque de Crédito Tributário de Prejuízo Fiscal - </t>
    </r>
    <r>
      <rPr>
        <b/>
        <sz val="10"/>
        <color theme="1"/>
        <rFont val="Calibri"/>
        <family val="2"/>
        <scheme val="minor"/>
      </rPr>
      <t>Hedge</t>
    </r>
    <r>
      <rPr>
        <sz val="10"/>
        <color theme="1"/>
        <rFont val="Calibri"/>
        <family val="2"/>
        <scheme val="minor"/>
      </rPr>
      <t xml:space="preserve"> de Investimentos</t>
    </r>
  </si>
  <si>
    <r>
      <t xml:space="preserve">Crédito Tributário de Prejuízo Fiscal - </t>
    </r>
    <r>
      <rPr>
        <b/>
        <sz val="10"/>
        <color theme="1"/>
        <rFont val="Calibri"/>
        <family val="2"/>
        <scheme val="minor"/>
      </rPr>
      <t>Hedge</t>
    </r>
    <r>
      <rPr>
        <sz val="10"/>
        <color theme="1"/>
        <rFont val="Calibri"/>
        <family val="2"/>
        <scheme val="minor"/>
      </rPr>
      <t xml:space="preserve"> de Investimentos</t>
    </r>
  </si>
  <si>
    <r>
      <t xml:space="preserve">Estoque de Crédito Tributário de Prejuízo Fiscal - Dez/17 - </t>
    </r>
    <r>
      <rPr>
        <b/>
        <sz val="10"/>
        <color theme="1"/>
        <rFont val="Calibri"/>
        <family val="2"/>
        <scheme val="minor"/>
      </rPr>
      <t>Hedge</t>
    </r>
    <r>
      <rPr>
        <sz val="10"/>
        <color theme="1"/>
        <rFont val="Calibri"/>
        <family val="2"/>
        <scheme val="minor"/>
      </rPr>
      <t xml:space="preserve"> de Investimentos</t>
    </r>
  </si>
  <si>
    <t>120.01.03</t>
  </si>
  <si>
    <t>120.01.03.01</t>
  </si>
  <si>
    <t>120.01.03.02</t>
  </si>
  <si>
    <t>Fundos Constitucionais Autorizados com Base em Normas Anteriores à Resolução 4.679</t>
  </si>
  <si>
    <t>Fundos Constitucionais Autorizados com Base em Normas Anteriores à Resolução 4.679 - Valor Atual</t>
  </si>
  <si>
    <t>Fundos Constitucionais Autorizados com Base em Normas Anteriores à Resolução 4.679 - Valor Computado em 30 de junho de 2018 - Com Limitador</t>
  </si>
  <si>
    <t>120.0103 = MÍNIMO(120.01.03.01 e 120.01.03.02)</t>
  </si>
  <si>
    <t>Aplicam-se os limitadores da Tabela 005.</t>
  </si>
  <si>
    <t>111.94.03.02 = máximo entre (0 e (0,15*(111.94.01.02.01 - 111.94.01.01-111.94.02.01-111.94.05.01)) / 0,85</t>
  </si>
  <si>
    <t>111.92.06.03 = 111.92.06.03.01 - 111.92.06.03.02</t>
  </si>
  <si>
    <t>MÍNIMO(DLO[111.92.06.03.01.01];DLO[111.92.06.03.01.02])</t>
  </si>
  <si>
    <t>Igual ou menor ao registrado na conta 111.92.06.03.01.</t>
  </si>
  <si>
    <t>111.94.04.03 = máximo entre (111.94.01.01-111.94.04.01) e 111.94.01.</t>
  </si>
  <si>
    <t>111.94.04.04 = máximo entre (111.94.02.01-111.94.04.02) e 111.94.02.</t>
  </si>
  <si>
    <t>120.01 = 120.01.01 + 120.01.02 + 120.01.03</t>
  </si>
  <si>
    <t>No máximo igual ao saldo da conta 111.92.06.03.01.02.</t>
  </si>
  <si>
    <t>150 = MÁXIMO(0,50 x 102;0)</t>
  </si>
  <si>
    <t>Total de investimentos inferiores em assemelhadas</t>
  </si>
  <si>
    <t>111.93.01 = 111.93.01.01 - 111.93.01.90</t>
  </si>
  <si>
    <t>=MÍNIMO(F42;F43)</t>
  </si>
  <si>
    <t>(MÁXIMO(0;DLO[111.92.06.01.01.01]-DLO[111.92.06.01.01.90])+DLO[111.92.06.03.02])</t>
  </si>
  <si>
    <r>
      <t xml:space="preserve">MODELO PARA </t>
    </r>
    <r>
      <rPr>
        <b/>
        <sz val="11"/>
        <rFont val="Calibri"/>
        <family val="2"/>
        <scheme val="minor"/>
      </rPr>
      <t>DESCRIÇÃO</t>
    </r>
    <r>
      <rPr>
        <b/>
        <sz val="11"/>
        <color rgb="FFFF0000"/>
        <rFont val="Calibri"/>
        <family val="2"/>
        <scheme val="minor"/>
      </rPr>
      <t xml:space="preserve"> </t>
    </r>
    <r>
      <rPr>
        <b/>
        <sz val="11"/>
        <color theme="1"/>
        <rFont val="Calibri"/>
        <family val="2"/>
        <scheme val="minor"/>
      </rPr>
      <t>DA PARCELA REFERENTE AO RISCO DE VARIAÇÃO DE TAXAS DE JUROS EM INSTRUMENTOS CLASSIFICADOS NA CARTEIRA BANCÁRIA (IRRBB) - CIRCULAR 3.876, DE 31.1.2018</t>
    </r>
  </si>
  <si>
    <t>NOME CONTA</t>
  </si>
  <si>
    <r>
      <t xml:space="preserve">Margem Comercial </t>
    </r>
    <r>
      <rPr>
        <b/>
        <sz val="11"/>
        <rFont val="Calibri"/>
        <family val="2"/>
        <scheme val="minor"/>
      </rPr>
      <t xml:space="preserve">no cálculo do </t>
    </r>
    <r>
      <rPr>
        <b/>
        <sz val="11"/>
        <rFont val="Calibri"/>
        <family val="2"/>
      </rPr>
      <t>Δ</t>
    </r>
    <r>
      <rPr>
        <b/>
        <sz val="10"/>
        <rFont val="Calibri"/>
        <family val="2"/>
      </rPr>
      <t>EVE</t>
    </r>
    <r>
      <rPr>
        <b/>
        <sz val="11"/>
        <color theme="1"/>
        <rFont val="Calibri"/>
        <family val="2"/>
        <scheme val="minor"/>
      </rPr>
      <t>- opção (ELEMENTO 55)</t>
    </r>
  </si>
  <si>
    <r>
      <t xml:space="preserve">Modelo Interno </t>
    </r>
    <r>
      <rPr>
        <b/>
        <sz val="11"/>
        <rFont val="Calibri"/>
        <family val="2"/>
        <scheme val="minor"/>
      </rPr>
      <t>para mensuração do</t>
    </r>
    <r>
      <rPr>
        <b/>
        <sz val="11"/>
        <color rgb="FFFF0000"/>
        <rFont val="Calibri"/>
        <family val="2"/>
        <scheme val="minor"/>
      </rPr>
      <t xml:space="preserve">  </t>
    </r>
    <r>
      <rPr>
        <b/>
        <sz val="11"/>
        <color theme="1"/>
        <rFont val="Calibri"/>
        <family val="2"/>
        <scheme val="minor"/>
      </rPr>
      <t>IRRBB (ELEMENTO 56)</t>
    </r>
  </si>
  <si>
    <t>Holding Period (ELEMENTO 57)</t>
  </si>
  <si>
    <r>
      <t xml:space="preserve">Tratamento </t>
    </r>
    <r>
      <rPr>
        <b/>
        <sz val="11"/>
        <rFont val="Calibri"/>
        <family val="2"/>
        <scheme val="minor"/>
      </rPr>
      <t>do</t>
    </r>
    <r>
      <rPr>
        <b/>
        <sz val="11"/>
        <color rgb="FFFF0000"/>
        <rFont val="Calibri"/>
        <family val="2"/>
        <scheme val="minor"/>
      </rPr>
      <t xml:space="preserve"> </t>
    </r>
    <r>
      <rPr>
        <b/>
        <sz val="11"/>
        <color theme="1"/>
        <rFont val="Calibri"/>
        <family val="2"/>
        <scheme val="minor"/>
      </rPr>
      <t>Capital Próprio (ELEMENTO 58)</t>
    </r>
  </si>
  <si>
    <t>Perdas e Ganhos embutidos (ELEMENTO 59)</t>
  </si>
  <si>
    <t>OBSERVAÇÃO</t>
  </si>
  <si>
    <t>S/N</t>
  </si>
  <si>
    <r>
      <t xml:space="preserve">Corresponde ao valor apontado pela instituição para o capital requerido pela instituição. São coletados nos elementos da conta as indicações de </t>
    </r>
    <r>
      <rPr>
        <sz val="11"/>
        <rFont val="Calibri"/>
        <family val="2"/>
        <scheme val="minor"/>
      </rPr>
      <t>alternativas de cálculo do Delta EVE e do Delta NII e outros valores de apuração, conforme elementos 55, 56, 57, 58 e 59.</t>
    </r>
  </si>
  <si>
    <r>
      <t>MOEDA (ELEMENTO 83)</t>
    </r>
    <r>
      <rPr>
        <b/>
        <vertAlign val="superscript"/>
        <sz val="11"/>
        <color theme="1"/>
        <rFont val="Calibri"/>
        <family val="2"/>
        <scheme val="minor"/>
      </rPr>
      <t>1</t>
    </r>
  </si>
  <si>
    <r>
      <t>FATOR DE RISCO (ELEMENTO 54)</t>
    </r>
    <r>
      <rPr>
        <b/>
        <vertAlign val="superscript"/>
        <sz val="11"/>
        <color theme="1"/>
        <rFont val="Calibri"/>
        <family val="2"/>
        <scheme val="minor"/>
      </rPr>
      <t>1</t>
    </r>
  </si>
  <si>
    <r>
      <t>VALOR</t>
    </r>
    <r>
      <rPr>
        <b/>
        <vertAlign val="superscript"/>
        <sz val="11"/>
        <color theme="1"/>
        <rFont val="Calibri"/>
        <family val="2"/>
        <scheme val="minor"/>
      </rPr>
      <t>1</t>
    </r>
  </si>
  <si>
    <t>891.10</t>
  </si>
  <si>
    <t>∆EVE APURADO PELA ABORDAGEM PADRONIZADA</t>
  </si>
  <si>
    <r>
      <t xml:space="preserve">Corresponde </t>
    </r>
    <r>
      <rPr>
        <sz val="11"/>
        <rFont val="Calibri"/>
        <family val="2"/>
        <scheme val="minor"/>
      </rPr>
      <t>ao maior valor</t>
    </r>
    <r>
      <rPr>
        <sz val="11"/>
        <color theme="1"/>
        <rFont val="Calibri"/>
        <family val="2"/>
        <scheme val="minor"/>
      </rPr>
      <t xml:space="preserve"> das contas 891.10.10 a 891.10.60.</t>
    </r>
  </si>
  <si>
    <t>891.10.10</t>
  </si>
  <si>
    <t>∆EVE APURADO PARA CENÁRIO PARALELO DE ALTA NAS TAXAS DE JUROS</t>
  </si>
  <si>
    <r>
      <t>Valor referente ao</t>
    </r>
    <r>
      <rPr>
        <sz val="11"/>
        <rFont val="Calibri"/>
        <family val="2"/>
        <scheme val="minor"/>
      </rPr>
      <t xml:space="preserve"> cenário de choque padronizado. Para esse cenário, deve ser provido detalhamento na conta 891.10.10.01.</t>
    </r>
    <r>
      <rPr>
        <sz val="11"/>
        <color theme="1"/>
        <rFont val="Calibri"/>
        <family val="2"/>
        <scheme val="minor"/>
      </rPr>
      <t xml:space="preserve">  BN: Art. 11</t>
    </r>
  </si>
  <si>
    <t>891.10.10.01</t>
  </si>
  <si>
    <t>DETALHAMENTO DO ∆EVE APURADO PARA CENÁRIO PARALELO DE ALTA NAS TAXAS DE JUROS</t>
  </si>
  <si>
    <t>Consultar o CodMoedaISO, do Dicionário de Domínios, disponíveis na página do Banco Central do Brasil na internet, no endereço eletrônico: http://www.bcb.gov.br/?CEDSFNSERVICOS</t>
  </si>
  <si>
    <r>
      <rPr>
        <sz val="11"/>
        <rFont val="Calibri"/>
        <family val="2"/>
        <scheme val="minor"/>
      </rPr>
      <t>Deve-se abrir quantos detalhamentos forem necessários para esse cenário. O detalhamento deve ser feit</t>
    </r>
    <r>
      <rPr>
        <sz val="11"/>
        <color theme="1"/>
        <rFont val="Calibri"/>
        <family val="2"/>
        <scheme val="minor"/>
      </rPr>
      <t>o apresentando ΔEVE para todas as moedas e fatores de risco, mesmo que o valor seja negativo. Ex.: Moeda BRL (Real) e Fator de Risco 1 (TABELA 042). BN: Artigos 11 e 12 da Circular 3.876/2018.</t>
    </r>
  </si>
  <si>
    <t>891.10.20</t>
  </si>
  <si>
    <t>∆EVE APURADO PARA CENÁRIO PARALELO DE BAIXA NAS TAXAS DE JUROS</t>
  </si>
  <si>
    <r>
      <t>Valor referente ao</t>
    </r>
    <r>
      <rPr>
        <sz val="11"/>
        <rFont val="Calibri"/>
        <family val="2"/>
        <scheme val="minor"/>
      </rPr>
      <t xml:space="preserve"> cenário de choque padronizado. Para esse cenário, deve ser provido detalhamento na conta 891.10.20.01.</t>
    </r>
    <r>
      <rPr>
        <sz val="11"/>
        <color theme="1"/>
        <rFont val="Calibri"/>
        <family val="2"/>
        <scheme val="minor"/>
      </rPr>
      <t xml:space="preserve">  BN: Art. 11</t>
    </r>
  </si>
  <si>
    <t>891.10.20.01</t>
  </si>
  <si>
    <t>DETALHAMENTO DO ∆EVE APURADO PARA CENÁRIO PARALELO DE BAIXA NAS TAXAS DE JUROS</t>
  </si>
  <si>
    <t>891.10.30</t>
  </si>
  <si>
    <t>∆EVE APURADO PARA CENÁRIO DE ALTA NAS TAXAS DE JUROS DE CURTO PRAZO</t>
  </si>
  <si>
    <r>
      <t>Valor referente ao ce</t>
    </r>
    <r>
      <rPr>
        <sz val="11"/>
        <rFont val="Calibri"/>
        <family val="2"/>
        <scheme val="minor"/>
      </rPr>
      <t>nário de choque padronizado. Caso se tratar do cenário que gera o maior ΔEVE, deve ser provido detalhamento na conta 891.10.90.</t>
    </r>
    <r>
      <rPr>
        <sz val="11"/>
        <color theme="1"/>
        <rFont val="Calibri"/>
        <family val="2"/>
        <scheme val="minor"/>
      </rPr>
      <t xml:space="preserve">  BN: Art. 11</t>
    </r>
  </si>
  <si>
    <t>891.10.40</t>
  </si>
  <si>
    <t>∆EVE APURADO PARA CENÁRIO DE BAIXA NAS TAXAS DE JUROS DE CURTO PRAZO</t>
  </si>
  <si>
    <t>891.10.50</t>
  </si>
  <si>
    <r>
      <t xml:space="preserve">∆EVE APURADO PARA CENÁRIO </t>
    </r>
    <r>
      <rPr>
        <i/>
        <sz val="10"/>
        <color theme="1"/>
        <rFont val="Calibri"/>
        <family val="2"/>
      </rPr>
      <t>STEEPENER</t>
    </r>
  </si>
  <si>
    <t>891.10.60</t>
  </si>
  <si>
    <r>
      <t xml:space="preserve">∆EVE APURADO PARA CENÁRIO </t>
    </r>
    <r>
      <rPr>
        <i/>
        <sz val="10"/>
        <color theme="1"/>
        <rFont val="Calibri"/>
        <family val="2"/>
      </rPr>
      <t>FLATTENER</t>
    </r>
    <r>
      <rPr>
        <sz val="10"/>
        <color theme="1"/>
        <rFont val="Calibri"/>
        <family val="2"/>
      </rPr>
      <t xml:space="preserve"> </t>
    </r>
  </si>
  <si>
    <t>891.10.90</t>
  </si>
  <si>
    <t>DETALHAMENTO DO ∆EVE APURADO PARA CENÁRIO QUE GERA MAIOR ∆EVE</t>
  </si>
  <si>
    <r>
      <rPr>
        <sz val="11"/>
        <rFont val="Calibri"/>
        <family val="2"/>
        <scheme val="minor"/>
      </rPr>
      <t>Deve-se abrir quantos detalhamentos forem necessários para o cenário que gera o maior ΔEVE entre os cenários possíveis, desde que não sejam os cenários I e II. O detalhamento deve ser feit</t>
    </r>
    <r>
      <rPr>
        <sz val="11"/>
        <color theme="1"/>
        <rFont val="Calibri"/>
        <family val="2"/>
        <scheme val="minor"/>
      </rPr>
      <t>o apresentando ΔEVE para todas as moedas e fatores de risco, mesmo que o valor seja negativo. Ex.: Moeda BRL (Real) e Fator de Risco 1 (TABELA 042). BN: Artigos 11 e 12 da Circular 3.876/2018.</t>
    </r>
  </si>
  <si>
    <t>891.20</t>
  </si>
  <si>
    <t>∆NII APURADO PELA ABORDAGEM PADRONIZADA</t>
  </si>
  <si>
    <t>Corresponde ao maior valor das contas 891.20.10 e 891.20.20.</t>
  </si>
  <si>
    <t>891.20.10</t>
  </si>
  <si>
    <t>∆NII APURADO PARA CENÁRIO PARALELO DE ALTA NAS TAXAS DE JUROS</t>
  </si>
  <si>
    <r>
      <t>Valor referente ao</t>
    </r>
    <r>
      <rPr>
        <sz val="11"/>
        <rFont val="Calibri"/>
        <family val="2"/>
        <scheme val="minor"/>
      </rPr>
      <t xml:space="preserve"> cenário de choque padronizado. Para esse cenário, deve ser provido detalhamento na conta 891.20.10.01.</t>
    </r>
    <r>
      <rPr>
        <sz val="11"/>
        <color theme="1"/>
        <rFont val="Calibri"/>
        <family val="2"/>
        <scheme val="minor"/>
      </rPr>
      <t xml:space="preserve">  BN: Art. 11</t>
    </r>
  </si>
  <si>
    <t>891.20.10.01</t>
  </si>
  <si>
    <t>DETALHAMENTO DO ∆NII APURADO PARA CENÁRIO PARALELO DE ALTA NAS TAXAS DE JUROS</t>
  </si>
  <si>
    <r>
      <rPr>
        <sz val="11"/>
        <rFont val="Calibri"/>
        <family val="2"/>
        <scheme val="minor"/>
      </rPr>
      <t>Deve-se abrir quantos detalhamentos forem necessários para esse cenário. O detalhamento deve ser feit</t>
    </r>
    <r>
      <rPr>
        <sz val="11"/>
        <color theme="1"/>
        <rFont val="Calibri"/>
        <family val="2"/>
        <scheme val="minor"/>
      </rPr>
      <t>o apresentando ΔNII para todas as moedas e fatores de risco, mesmo que o valor seja negativo. Ex.: Moeda BRL (Real) e Fator de Risco 1 (TABELA 042). BN: Artigos 11 e 12 da Circular 3.876/2018.</t>
    </r>
  </si>
  <si>
    <t>891.20.20</t>
  </si>
  <si>
    <t>∆NII APURADO PARA CENÁRIO PARALELO DE BAIXA NAS TAXAS DE JUROS</t>
  </si>
  <si>
    <r>
      <t>Valor referente ao</t>
    </r>
    <r>
      <rPr>
        <sz val="11"/>
        <rFont val="Calibri"/>
        <family val="2"/>
        <scheme val="minor"/>
      </rPr>
      <t xml:space="preserve"> cenário de choque padronizado. Para esse cenário, deve ser provido detalhamento na conta 891.20.20.01.</t>
    </r>
    <r>
      <rPr>
        <sz val="11"/>
        <color theme="1"/>
        <rFont val="Calibri"/>
        <family val="2"/>
        <scheme val="minor"/>
      </rPr>
      <t xml:space="preserve">  BN: Art. 11</t>
    </r>
  </si>
  <si>
    <t>891.20.20.01</t>
  </si>
  <si>
    <t>DETALHAMENTO DO ∆NII APURADO PARA CENÁRIO PARALELO DE BAIXA NAS TAXAS DE JUROS</t>
  </si>
  <si>
    <t>891.30</t>
  </si>
  <si>
    <t xml:space="preserve">∆EVE APURADO POR MEIO DE METODOLOGIAS INTERNAS </t>
  </si>
  <si>
    <t>Art.7º da Circ. 3.876/2018.</t>
  </si>
  <si>
    <t>891.40</t>
  </si>
  <si>
    <t>∆NII APURADO POR MEIO DE METODOLOGIAS INTERNAS</t>
  </si>
  <si>
    <t>1 - Campo múltiplo</t>
  </si>
  <si>
    <t>890 = (SOMA(890.10.01:890.99.01) - 890.01.00) + 891</t>
  </si>
  <si>
    <t>911 = 910 + 890</t>
  </si>
  <si>
    <t>956 = 950.02 + 950.03 + MÁXIMO(0;950.01) – 890 -  933 – 934</t>
  </si>
  <si>
    <t>VALOR DO CAPITAL PARA IRRBB</t>
  </si>
  <si>
    <t>MARGEM SOBRE O PR CONSIDERANDO A CAPITAL PARA COBERTURA DO RISCO DE TAXA DE JUROS DA CARTEIRA BANCÁRIA  E O ACP</t>
  </si>
  <si>
    <t>VALOR DO CAPITAL PARA COBERTURA DO RISCO DE TAXA DE JUROS DA CARTEIRA BANCÁRIA</t>
  </si>
  <si>
    <t>959 =MÍNIMO(0;SE((101-957-958)&gt;(910+940+933+934+890);0; 101 -957 -958 - 910 – 940 – 890 - 933 – 934))</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</si>
</sst>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 #,##0.00_-;_-* &quot;-&quot;??_-;_-@_-"/>
    <numFmt numFmtId="164" formatCode="#,##0.0;[Red]\-#,##0.0"/>
  </numFmts>
  <fonts count="65">
    <font>
      <sz val="10"/>
      <name val="Arial"/>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Times New Roman"/>
      <family val="2"/>
    </font>
    <font>
      <sz val="10"/>
      <color theme="1"/>
      <name val="Times New Roman"/>
      <family val="2"/>
    </font>
    <font>
      <u/>
      <sz val="10"/>
      <color indexed="12"/>
      <name val="Arial"/>
      <family val="2"/>
    </font>
    <font>
      <sz val="10"/>
      <name val="Arial"/>
      <family val="2"/>
    </font>
    <font>
      <b/>
      <sz val="10"/>
      <name val="Arial"/>
      <family val="2"/>
    </font>
    <font>
      <b/>
      <sz val="14"/>
      <name val="Arial"/>
      <family val="2"/>
    </font>
    <font>
      <sz val="8"/>
      <name val="Arial"/>
      <family val="2"/>
    </font>
    <font>
      <vertAlign val="subscript"/>
      <sz val="8"/>
      <name val="Arial"/>
      <family val="2"/>
    </font>
    <font>
      <b/>
      <sz val="12"/>
      <name val="Arial"/>
      <family val="2"/>
    </font>
    <font>
      <sz val="12"/>
      <name val="Arial"/>
      <family val="2"/>
    </font>
    <font>
      <b/>
      <sz val="8"/>
      <name val="Arial"/>
      <family val="2"/>
    </font>
    <font>
      <b/>
      <vertAlign val="subscript"/>
      <sz val="14"/>
      <name val="Arial"/>
      <family val="2"/>
    </font>
    <font>
      <b/>
      <vertAlign val="subscript"/>
      <sz val="10"/>
      <color indexed="12"/>
      <name val="Arial"/>
      <family val="2"/>
    </font>
    <font>
      <vertAlign val="subscript"/>
      <sz val="10"/>
      <color indexed="12"/>
      <name val="Calibri"/>
      <family val="2"/>
    </font>
    <font>
      <sz val="8"/>
      <name val="Wingdings 2"/>
      <family val="1"/>
      <charset val="2"/>
    </font>
    <font>
      <sz val="10"/>
      <color indexed="8"/>
      <name val="Calibri"/>
      <family val="2"/>
    </font>
    <font>
      <b/>
      <vertAlign val="subscript"/>
      <sz val="12"/>
      <name val="Arial"/>
      <family val="2"/>
    </font>
    <font>
      <vertAlign val="subscript"/>
      <sz val="10"/>
      <color indexed="8"/>
      <name val="Calibri"/>
      <family val="2"/>
    </font>
    <font>
      <b/>
      <vertAlign val="subscript"/>
      <sz val="10"/>
      <color indexed="12"/>
      <name val="Calibri"/>
      <family val="2"/>
    </font>
    <font>
      <sz val="10"/>
      <color theme="1"/>
      <name val="Times New Roman"/>
      <family val="2"/>
    </font>
    <font>
      <sz val="10"/>
      <name val="Calibri"/>
      <family val="2"/>
      <scheme val="minor"/>
    </font>
    <font>
      <b/>
      <sz val="10"/>
      <color indexed="12"/>
      <name val="Calibri"/>
      <family val="2"/>
      <scheme val="minor"/>
    </font>
    <font>
      <sz val="10"/>
      <color indexed="12"/>
      <name val="Calibri"/>
      <family val="2"/>
      <scheme val="minor"/>
    </font>
    <font>
      <sz val="10"/>
      <color indexed="8"/>
      <name val="Calibri"/>
      <family val="2"/>
      <scheme val="minor"/>
    </font>
    <font>
      <b/>
      <sz val="10"/>
      <name val="Calibri"/>
      <family val="2"/>
      <scheme val="minor"/>
    </font>
    <font>
      <b/>
      <sz val="16"/>
      <name val="Calibri"/>
      <family val="2"/>
      <scheme val="minor"/>
    </font>
    <font>
      <b/>
      <sz val="10"/>
      <color rgb="FF0000FF"/>
      <name val="Calibri"/>
      <family val="2"/>
      <scheme val="minor"/>
    </font>
    <font>
      <b/>
      <sz val="10"/>
      <color theme="1"/>
      <name val="Calibri"/>
      <family val="2"/>
      <scheme val="minor"/>
    </font>
    <font>
      <sz val="10"/>
      <color theme="1"/>
      <name val="Calibri"/>
      <family val="2"/>
      <scheme val="minor"/>
    </font>
    <font>
      <b/>
      <vertAlign val="superscript"/>
      <sz val="10"/>
      <name val="Calibri"/>
      <family val="2"/>
      <scheme val="minor"/>
    </font>
    <font>
      <sz val="11"/>
      <color theme="1"/>
      <name val="Calibri"/>
      <family val="2"/>
      <scheme val="minor"/>
    </font>
    <font>
      <b/>
      <sz val="11"/>
      <color theme="1"/>
      <name val="Calibri"/>
      <family val="2"/>
      <scheme val="minor"/>
    </font>
    <font>
      <b/>
      <sz val="11"/>
      <color rgb="FFFF0000"/>
      <name val="Calibri"/>
      <family val="2"/>
      <scheme val="minor"/>
    </font>
    <font>
      <sz val="11"/>
      <color rgb="FFFF0000"/>
      <name val="Calibri"/>
      <family val="2"/>
      <scheme val="minor"/>
    </font>
    <font>
      <sz val="11"/>
      <name val="Calibri"/>
      <family val="2"/>
      <scheme val="minor"/>
    </font>
    <font>
      <b/>
      <sz val="11"/>
      <name val="Calibri"/>
      <family val="2"/>
      <scheme val="minor"/>
    </font>
    <font>
      <sz val="11"/>
      <color rgb="FF0000FF"/>
      <name val="Calibri"/>
      <family val="2"/>
      <scheme val="minor"/>
    </font>
    <font>
      <b/>
      <sz val="11"/>
      <color rgb="FF0000FF"/>
      <name val="Calibri"/>
      <family val="2"/>
      <scheme val="minor"/>
    </font>
    <font>
      <sz val="10"/>
      <color rgb="FF0000FF"/>
      <name val="Calibri"/>
      <family val="2"/>
      <scheme val="minor"/>
    </font>
    <font>
      <sz val="10"/>
      <name val="Calibri"/>
      <family val="2"/>
    </font>
    <font>
      <u/>
      <sz val="10"/>
      <color theme="1"/>
      <name val="Calibri"/>
      <family val="2"/>
      <scheme val="minor"/>
    </font>
    <font>
      <b/>
      <sz val="12"/>
      <color theme="1"/>
      <name val="Calibri"/>
      <family val="2"/>
      <scheme val="minor"/>
    </font>
    <font>
      <b/>
      <i/>
      <sz val="12"/>
      <color theme="1"/>
      <name val="Calibri"/>
      <family val="2"/>
      <scheme val="minor"/>
    </font>
    <font>
      <sz val="12"/>
      <color theme="1"/>
      <name val="Calibri"/>
      <family val="2"/>
      <scheme val="minor"/>
    </font>
    <font>
      <b/>
      <sz val="12"/>
      <color theme="4" tint="-0.249977111117893"/>
      <name val="Calibri"/>
      <family val="2"/>
      <scheme val="minor"/>
    </font>
    <font>
      <b/>
      <sz val="10"/>
      <color theme="1"/>
      <name val="Arial"/>
      <family val="2"/>
    </font>
    <font>
      <sz val="11"/>
      <color theme="1"/>
      <name val="Arial"/>
      <family val="2"/>
    </font>
    <font>
      <b/>
      <sz val="11"/>
      <color theme="1"/>
      <name val="Arial"/>
      <family val="2"/>
    </font>
    <font>
      <b/>
      <u/>
      <sz val="10"/>
      <name val="Calibri"/>
      <family val="2"/>
      <scheme val="minor"/>
    </font>
    <font>
      <b/>
      <u/>
      <sz val="10"/>
      <name val="Arial"/>
      <family val="2"/>
    </font>
    <font>
      <b/>
      <u/>
      <sz val="10"/>
      <color theme="1"/>
      <name val="Calibri"/>
      <family val="2"/>
      <scheme val="minor"/>
    </font>
    <font>
      <b/>
      <sz val="11"/>
      <name val="Calibri"/>
      <family val="2"/>
    </font>
    <font>
      <b/>
      <sz val="10"/>
      <name val="Calibri"/>
      <family val="2"/>
    </font>
    <font>
      <sz val="10"/>
      <color theme="1"/>
      <name val="Calibri"/>
      <family val="2"/>
    </font>
    <font>
      <b/>
      <vertAlign val="superscript"/>
      <sz val="11"/>
      <color theme="1"/>
      <name val="Calibri"/>
      <family val="2"/>
      <scheme val="minor"/>
    </font>
    <font>
      <i/>
      <sz val="10"/>
      <color theme="1"/>
      <name val="Calibri"/>
      <family val="2"/>
    </font>
    <font>
      <strike/>
      <sz val="11"/>
      <color rgb="FFFF0000"/>
      <name val="Calibri"/>
      <family val="2"/>
      <scheme val="minor"/>
    </font>
    <font>
      <sz val="11"/>
      <color theme="1"/>
      <name val="Calibri"/>
      <family val="2"/>
    </font>
  </fonts>
  <fills count="22">
    <fill>
      <patternFill patternType="none"/>
    </fill>
    <fill>
      <patternFill patternType="gray125"/>
    </fill>
    <fill>
      <patternFill patternType="solid">
        <fgColor indexed="9"/>
        <bgColor indexed="64"/>
      </patternFill>
    </fill>
    <fill>
      <patternFill patternType="solid">
        <fgColor theme="0"/>
        <bgColor indexed="64"/>
      </patternFill>
    </fill>
    <fill>
      <patternFill patternType="lightUp">
        <bgColor theme="4" tint="0.59999389629810485"/>
      </patternFill>
    </fill>
    <fill>
      <patternFill patternType="solid">
        <fgColor theme="4" tint="0.59999389629810485"/>
        <bgColor indexed="64"/>
      </patternFill>
    </fill>
    <fill>
      <patternFill patternType="solid">
        <fgColor theme="9" tint="0.59999389629810485"/>
        <bgColor indexed="64"/>
      </patternFill>
    </fill>
    <fill>
      <patternFill patternType="solid">
        <fgColor theme="6" tint="0.39997558519241921"/>
        <bgColor indexed="64"/>
      </patternFill>
    </fill>
    <fill>
      <patternFill patternType="gray125">
        <fgColor theme="1" tint="0.34998626667073579"/>
        <bgColor theme="9" tint="0.79998168889431442"/>
      </patternFill>
    </fill>
    <fill>
      <patternFill patternType="gray0625">
        <fgColor theme="1" tint="0.34998626667073579"/>
        <bgColor theme="9" tint="0.79995117038483843"/>
      </patternFill>
    </fill>
    <fill>
      <patternFill patternType="solid">
        <fgColor theme="0" tint="-4.9989318521683403E-2"/>
        <bgColor indexed="64"/>
      </patternFill>
    </fill>
    <fill>
      <patternFill patternType="lightUp">
        <bgColor theme="0"/>
      </patternFill>
    </fill>
    <fill>
      <patternFill patternType="solid">
        <fgColor theme="9" tint="0.39997558519241921"/>
        <bgColor indexed="64"/>
      </patternFill>
    </fill>
    <fill>
      <patternFill patternType="solid">
        <fgColor rgb="FFDDDDE9"/>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rgb="FFFFFF99"/>
        <bgColor indexed="64"/>
      </patternFill>
    </fill>
    <fill>
      <patternFill patternType="solid">
        <fgColor theme="3" tint="0.79998168889431442"/>
        <bgColor indexed="64"/>
      </patternFill>
    </fill>
    <fill>
      <patternFill patternType="solid">
        <fgColor theme="2" tint="-9.9978637043366805E-2"/>
        <bgColor indexed="64"/>
      </patternFill>
    </fill>
    <fill>
      <patternFill patternType="solid">
        <fgColor theme="2" tint="-0.249977111117893"/>
        <bgColor indexed="64"/>
      </patternFill>
    </fill>
    <fill>
      <patternFill patternType="solid">
        <fgColor theme="9" tint="0.79998168889431442"/>
        <bgColor indexed="64"/>
      </patternFill>
    </fill>
  </fills>
  <borders count="77">
    <border>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medium">
        <color indexed="64"/>
      </right>
      <top style="thin">
        <color indexed="64"/>
      </top>
      <bottom/>
      <diagonal/>
    </border>
    <border>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bottom style="thin">
        <color indexed="64"/>
      </bottom>
      <diagonal/>
    </border>
    <border>
      <left style="medium">
        <color indexed="64"/>
      </left>
      <right style="thin">
        <color indexed="64"/>
      </right>
      <top/>
      <bottom/>
      <diagonal/>
    </border>
    <border>
      <left style="thin">
        <color indexed="64"/>
      </left>
      <right/>
      <top style="medium">
        <color indexed="64"/>
      </top>
      <bottom style="thin">
        <color indexed="64"/>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top style="thin">
        <color indexed="64"/>
      </top>
      <bottom/>
      <diagonal/>
    </border>
    <border>
      <left style="medium">
        <color indexed="64"/>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bottom style="thin">
        <color indexed="8"/>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top/>
      <bottom/>
      <diagonal/>
    </border>
    <border>
      <left/>
      <right/>
      <top/>
      <bottom style="medium">
        <color indexed="64"/>
      </bottom>
      <diagonal/>
    </border>
    <border>
      <left style="thin">
        <color indexed="64"/>
      </left>
      <right/>
      <top/>
      <bottom/>
      <diagonal/>
    </border>
    <border>
      <left/>
      <right style="thin">
        <color indexed="64"/>
      </right>
      <top style="thin">
        <color indexed="64"/>
      </top>
      <bottom/>
      <diagonal/>
    </border>
    <border>
      <left style="thin">
        <color indexed="64"/>
      </left>
      <right style="double">
        <color indexed="64"/>
      </right>
      <top style="thin">
        <color indexed="64"/>
      </top>
      <bottom style="thin">
        <color indexed="64"/>
      </bottom>
      <diagonal/>
    </border>
  </borders>
  <cellStyleXfs count="33">
    <xf numFmtId="0" fontId="0" fillId="0" borderId="0"/>
    <xf numFmtId="0" fontId="9" fillId="0" borderId="0" applyNumberFormat="0" applyFill="0" applyBorder="0" applyAlignment="0" applyProtection="0">
      <alignment vertical="top"/>
      <protection locked="0"/>
    </xf>
    <xf numFmtId="0" fontId="10" fillId="0" borderId="0"/>
    <xf numFmtId="0" fontId="26" fillId="0" borderId="0"/>
    <xf numFmtId="0" fontId="26" fillId="0" borderId="0"/>
    <xf numFmtId="0" fontId="10" fillId="0" borderId="0"/>
    <xf numFmtId="0" fontId="26" fillId="0" borderId="0"/>
    <xf numFmtId="0" fontId="8" fillId="0" borderId="0"/>
    <xf numFmtId="43" fontId="8" fillId="0" borderId="0" applyFont="0" applyFill="0" applyBorder="0" applyAlignment="0" applyProtection="0"/>
    <xf numFmtId="0" fontId="10" fillId="0" borderId="0"/>
    <xf numFmtId="0" fontId="8" fillId="0" borderId="0"/>
    <xf numFmtId="0" fontId="8" fillId="0" borderId="0"/>
    <xf numFmtId="0" fontId="8" fillId="0" borderId="0"/>
    <xf numFmtId="9" fontId="8"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43" fontId="7" fillId="0" borderId="0" applyFont="0" applyFill="0" applyBorder="0" applyAlignment="0" applyProtection="0"/>
    <xf numFmtId="0" fontId="6" fillId="0" borderId="0"/>
    <xf numFmtId="0" fontId="7" fillId="0" borderId="0"/>
    <xf numFmtId="0" fontId="5" fillId="0" borderId="0"/>
    <xf numFmtId="0" fontId="4" fillId="0" borderId="0"/>
    <xf numFmtId="0" fontId="4" fillId="0" borderId="0"/>
    <xf numFmtId="0" fontId="4" fillId="0" borderId="0"/>
    <xf numFmtId="0" fontId="3" fillId="0" borderId="0"/>
    <xf numFmtId="0" fontId="2" fillId="0" borderId="0"/>
    <xf numFmtId="9" fontId="2" fillId="0" borderId="0" applyFont="0" applyFill="0" applyBorder="0" applyAlignment="0" applyProtection="0"/>
    <xf numFmtId="0" fontId="1" fillId="0" borderId="0"/>
  </cellStyleXfs>
  <cellXfs count="860">
    <xf numFmtId="0" fontId="0" fillId="0" borderId="0" xfId="0"/>
    <xf numFmtId="0" fontId="10" fillId="2" borderId="1" xfId="0" applyFont="1" applyFill="1" applyBorder="1" applyAlignment="1">
      <alignment horizontal="center"/>
    </xf>
    <xf numFmtId="0" fontId="0" fillId="3" borderId="0" xfId="0" applyFill="1"/>
    <xf numFmtId="0" fontId="12" fillId="3" borderId="0" xfId="0" applyFont="1" applyFill="1"/>
    <xf numFmtId="0" fontId="9" fillId="3" borderId="0" xfId="1" applyFill="1" applyAlignment="1" applyProtection="1"/>
    <xf numFmtId="0" fontId="10" fillId="3" borderId="0" xfId="0" applyFont="1" applyFill="1"/>
    <xf numFmtId="0" fontId="11" fillId="3" borderId="0" xfId="1" applyFont="1" applyFill="1" applyAlignment="1" applyProtection="1"/>
    <xf numFmtId="0" fontId="10" fillId="3" borderId="2" xfId="0" applyFont="1" applyFill="1" applyBorder="1" applyAlignment="1">
      <alignment horizontal="center"/>
    </xf>
    <xf numFmtId="0" fontId="0" fillId="0" borderId="1" xfId="0" applyBorder="1" applyAlignment="1">
      <alignment horizontal="center"/>
    </xf>
    <xf numFmtId="0" fontId="0" fillId="0" borderId="2" xfId="0" applyBorder="1" applyAlignment="1">
      <alignment horizontal="center"/>
    </xf>
    <xf numFmtId="0" fontId="0" fillId="0" borderId="2" xfId="0" quotePrefix="1" applyBorder="1" applyAlignment="1">
      <alignment horizontal="center"/>
    </xf>
    <xf numFmtId="0" fontId="0" fillId="0" borderId="3" xfId="0" applyBorder="1"/>
    <xf numFmtId="0" fontId="13" fillId="3" borderId="0" xfId="0" applyFont="1" applyFill="1" applyBorder="1" applyAlignment="1">
      <alignment horizontal="left"/>
    </xf>
    <xf numFmtId="0" fontId="10" fillId="3" borderId="0" xfId="0" applyFont="1" applyFill="1" applyBorder="1" applyAlignment="1">
      <alignment horizontal="center" vertical="center" textRotation="90" wrapText="1"/>
    </xf>
    <xf numFmtId="0" fontId="0" fillId="2" borderId="2" xfId="0" quotePrefix="1" applyFill="1" applyBorder="1" applyAlignment="1">
      <alignment horizontal="center"/>
    </xf>
    <xf numFmtId="0" fontId="0" fillId="2" borderId="1" xfId="0" quotePrefix="1" applyFill="1" applyBorder="1" applyAlignment="1">
      <alignment horizontal="center"/>
    </xf>
    <xf numFmtId="0" fontId="10" fillId="2" borderId="4" xfId="0" applyFont="1" applyFill="1" applyBorder="1" applyAlignment="1">
      <alignment horizontal="center"/>
    </xf>
    <xf numFmtId="0" fontId="10" fillId="2" borderId="5" xfId="0" applyFont="1" applyFill="1" applyBorder="1" applyAlignment="1">
      <alignment horizontal="center"/>
    </xf>
    <xf numFmtId="0" fontId="10" fillId="0" borderId="2" xfId="0" applyFont="1" applyBorder="1" applyAlignment="1">
      <alignment horizontal="center"/>
    </xf>
    <xf numFmtId="0" fontId="0" fillId="4" borderId="2" xfId="0" applyFill="1" applyBorder="1"/>
    <xf numFmtId="0" fontId="0" fillId="4" borderId="1" xfId="0" applyFill="1" applyBorder="1"/>
    <xf numFmtId="0" fontId="0" fillId="4" borderId="6" xfId="0" applyFill="1" applyBorder="1"/>
    <xf numFmtId="0" fontId="13" fillId="5" borderId="7" xfId="0" applyFont="1" applyFill="1" applyBorder="1" applyAlignment="1">
      <alignment horizontal="center" vertical="center" textRotation="90" wrapText="1"/>
    </xf>
    <xf numFmtId="0" fontId="13" fillId="5" borderId="8" xfId="0" applyFont="1" applyFill="1" applyBorder="1" applyAlignment="1">
      <alignment horizontal="center" vertical="center" textRotation="90" wrapText="1"/>
    </xf>
    <xf numFmtId="0" fontId="13" fillId="5" borderId="9" xfId="0" applyFont="1" applyFill="1" applyBorder="1" applyAlignment="1">
      <alignment horizontal="center" vertical="center" textRotation="90" wrapText="1"/>
    </xf>
    <xf numFmtId="0" fontId="13" fillId="5" borderId="10" xfId="0" applyFont="1" applyFill="1" applyBorder="1" applyAlignment="1">
      <alignment horizontal="center" vertical="center" textRotation="90" wrapText="1"/>
    </xf>
    <xf numFmtId="0" fontId="13" fillId="5" borderId="11" xfId="0" applyFont="1" applyFill="1" applyBorder="1" applyAlignment="1">
      <alignment horizontal="center" vertical="center" textRotation="90" wrapText="1"/>
    </xf>
    <xf numFmtId="0" fontId="13" fillId="5" borderId="12" xfId="0" applyFont="1" applyFill="1" applyBorder="1" applyAlignment="1">
      <alignment horizontal="left"/>
    </xf>
    <xf numFmtId="0" fontId="13" fillId="5" borderId="13" xfId="0" applyFont="1" applyFill="1" applyBorder="1" applyAlignment="1">
      <alignment horizontal="left"/>
    </xf>
    <xf numFmtId="0" fontId="13" fillId="5" borderId="1" xfId="0" applyFont="1" applyFill="1" applyBorder="1"/>
    <xf numFmtId="0" fontId="13" fillId="5" borderId="14" xfId="0" applyFont="1" applyFill="1" applyBorder="1" applyAlignment="1">
      <alignment horizontal="center" vertical="center" textRotation="90" wrapText="1"/>
    </xf>
    <xf numFmtId="0" fontId="13" fillId="5" borderId="15" xfId="0" applyFont="1" applyFill="1" applyBorder="1" applyAlignment="1">
      <alignment horizontal="left"/>
    </xf>
    <xf numFmtId="0" fontId="13" fillId="5" borderId="17" xfId="0" applyFont="1" applyFill="1" applyBorder="1" applyAlignment="1">
      <alignment horizontal="center" vertical="center" textRotation="90" wrapText="1"/>
    </xf>
    <xf numFmtId="0" fontId="13" fillId="5" borderId="18" xfId="0" applyFont="1" applyFill="1" applyBorder="1" applyAlignment="1">
      <alignment horizontal="left"/>
    </xf>
    <xf numFmtId="0" fontId="0" fillId="3" borderId="0" xfId="0" applyFill="1" applyAlignment="1"/>
    <xf numFmtId="0" fontId="10" fillId="3" borderId="0" xfId="0" applyFont="1" applyFill="1" applyAlignment="1"/>
    <xf numFmtId="0" fontId="0" fillId="3" borderId="0" xfId="0" applyFill="1" applyBorder="1"/>
    <xf numFmtId="0" fontId="0" fillId="4" borderId="3" xfId="0" applyFill="1" applyBorder="1"/>
    <xf numFmtId="0" fontId="0" fillId="0" borderId="19" xfId="0" applyBorder="1" applyAlignment="1">
      <alignment horizontal="center"/>
    </xf>
    <xf numFmtId="0" fontId="0" fillId="0" borderId="20" xfId="0" applyBorder="1" applyAlignment="1">
      <alignment horizontal="center"/>
    </xf>
    <xf numFmtId="0" fontId="0" fillId="0" borderId="20" xfId="0" quotePrefix="1" applyBorder="1" applyAlignment="1">
      <alignment horizontal="center"/>
    </xf>
    <xf numFmtId="0" fontId="0" fillId="4" borderId="20" xfId="0" applyFill="1" applyBorder="1"/>
    <xf numFmtId="0" fontId="0" fillId="0" borderId="21" xfId="0" applyBorder="1"/>
    <xf numFmtId="0" fontId="0" fillId="4" borderId="21" xfId="0" applyFill="1" applyBorder="1"/>
    <xf numFmtId="0" fontId="0" fillId="4" borderId="22" xfId="0" applyFill="1" applyBorder="1"/>
    <xf numFmtId="0" fontId="0" fillId="4" borderId="23" xfId="0" applyFill="1" applyBorder="1"/>
    <xf numFmtId="0" fontId="0" fillId="4" borderId="24" xfId="0" applyFill="1" applyBorder="1"/>
    <xf numFmtId="0" fontId="0" fillId="4" borderId="25" xfId="0" applyFill="1" applyBorder="1"/>
    <xf numFmtId="0" fontId="0" fillId="4" borderId="19" xfId="0" applyFill="1" applyBorder="1"/>
    <xf numFmtId="0" fontId="0" fillId="4" borderId="26" xfId="0" applyFill="1" applyBorder="1"/>
    <xf numFmtId="0" fontId="0" fillId="4" borderId="27" xfId="0" applyFill="1" applyBorder="1"/>
    <xf numFmtId="0" fontId="13" fillId="5" borderId="19" xfId="0" applyFont="1" applyFill="1" applyBorder="1"/>
    <xf numFmtId="0" fontId="0" fillId="3" borderId="0" xfId="0" applyFill="1" applyAlignment="1">
      <alignment horizontal="center"/>
    </xf>
    <xf numFmtId="0" fontId="11" fillId="3" borderId="0" xfId="0" applyFont="1" applyFill="1" applyBorder="1" applyAlignment="1">
      <alignment horizontal="center" wrapText="1"/>
    </xf>
    <xf numFmtId="0" fontId="10" fillId="3" borderId="5" xfId="0" applyFont="1" applyFill="1" applyBorder="1" applyAlignment="1">
      <alignment horizontal="center" wrapText="1"/>
    </xf>
    <xf numFmtId="0" fontId="10" fillId="3" borderId="36" xfId="0" applyFont="1" applyFill="1" applyBorder="1" applyAlignment="1">
      <alignment horizontal="center" wrapText="1"/>
    </xf>
    <xf numFmtId="0" fontId="0" fillId="3" borderId="5" xfId="0" applyFill="1" applyBorder="1"/>
    <xf numFmtId="0" fontId="0" fillId="3" borderId="36" xfId="0" applyFill="1" applyBorder="1"/>
    <xf numFmtId="0" fontId="0" fillId="3" borderId="2" xfId="0" applyFill="1" applyBorder="1"/>
    <xf numFmtId="0" fontId="0" fillId="3" borderId="3" xfId="0" applyFill="1" applyBorder="1"/>
    <xf numFmtId="0" fontId="0" fillId="3" borderId="37" xfId="0" applyFill="1" applyBorder="1"/>
    <xf numFmtId="0" fontId="0" fillId="3" borderId="16" xfId="0" applyFill="1" applyBorder="1"/>
    <xf numFmtId="0" fontId="0" fillId="3" borderId="20" xfId="0" applyFill="1" applyBorder="1"/>
    <xf numFmtId="0" fontId="0" fillId="3" borderId="21" xfId="0" applyFill="1" applyBorder="1"/>
    <xf numFmtId="0" fontId="13" fillId="5" borderId="4" xfId="0" applyFont="1" applyFill="1" applyBorder="1" applyAlignment="1">
      <alignment horizontal="left"/>
    </xf>
    <xf numFmtId="0" fontId="13" fillId="5" borderId="1" xfId="0" applyFont="1" applyFill="1" applyBorder="1" applyAlignment="1">
      <alignment horizontal="left"/>
    </xf>
    <xf numFmtId="0" fontId="13" fillId="5" borderId="1" xfId="0" applyFont="1" applyFill="1" applyBorder="1" applyAlignment="1">
      <alignment horizontal="center"/>
    </xf>
    <xf numFmtId="0" fontId="13" fillId="5" borderId="30" xfId="0" applyFont="1" applyFill="1" applyBorder="1"/>
    <xf numFmtId="0" fontId="13" fillId="5" borderId="30" xfId="0" applyFont="1" applyFill="1" applyBorder="1" applyAlignment="1">
      <alignment horizontal="center"/>
    </xf>
    <xf numFmtId="0" fontId="13" fillId="5" borderId="29" xfId="0" applyFont="1" applyFill="1" applyBorder="1" applyAlignment="1">
      <alignment horizontal="left"/>
    </xf>
    <xf numFmtId="0" fontId="27" fillId="0" borderId="0" xfId="0" applyFont="1"/>
    <xf numFmtId="0" fontId="28" fillId="3" borderId="2" xfId="0" applyFont="1" applyFill="1" applyBorder="1" applyAlignment="1">
      <alignment vertical="top" wrapText="1"/>
    </xf>
    <xf numFmtId="0" fontId="27" fillId="5" borderId="41" xfId="0" applyFont="1" applyFill="1" applyBorder="1" applyAlignment="1">
      <alignment horizontal="left" vertical="center" wrapText="1"/>
    </xf>
    <xf numFmtId="0" fontId="27" fillId="5" borderId="28" xfId="0" applyFont="1" applyFill="1" applyBorder="1"/>
    <xf numFmtId="0" fontId="27" fillId="5" borderId="28" xfId="0" applyFont="1" applyFill="1" applyBorder="1" applyAlignment="1">
      <alignment vertical="top" wrapText="1"/>
    </xf>
    <xf numFmtId="0" fontId="29" fillId="3" borderId="2" xfId="0" applyFont="1" applyFill="1" applyBorder="1" applyAlignment="1">
      <alignment vertical="top" wrapText="1"/>
    </xf>
    <xf numFmtId="0" fontId="30" fillId="3" borderId="2" xfId="0" applyFont="1" applyFill="1" applyBorder="1" applyAlignment="1">
      <alignment vertical="top" wrapText="1"/>
    </xf>
    <xf numFmtId="0" fontId="28" fillId="3" borderId="20" xfId="0" applyFont="1" applyFill="1" applyBorder="1" applyAlignment="1">
      <alignment vertical="top" wrapText="1"/>
    </xf>
    <xf numFmtId="0" fontId="27" fillId="5" borderId="29" xfId="0" applyFont="1" applyFill="1" applyBorder="1" applyAlignment="1">
      <alignment vertical="top" wrapText="1"/>
    </xf>
    <xf numFmtId="0" fontId="30" fillId="3" borderId="33" xfId="0" applyFont="1" applyFill="1" applyBorder="1" applyAlignment="1">
      <alignment vertical="top" wrapText="1"/>
    </xf>
    <xf numFmtId="0" fontId="29" fillId="3" borderId="33" xfId="0" quotePrefix="1" applyFont="1" applyFill="1" applyBorder="1" applyAlignment="1">
      <alignment vertical="top" wrapText="1"/>
    </xf>
    <xf numFmtId="0" fontId="16" fillId="3" borderId="0" xfId="0" applyFont="1" applyFill="1"/>
    <xf numFmtId="0" fontId="16" fillId="3" borderId="0" xfId="0" applyFont="1" applyFill="1" applyAlignment="1">
      <alignment horizontal="center"/>
    </xf>
    <xf numFmtId="0" fontId="27" fillId="3" borderId="0" xfId="0" applyFont="1" applyFill="1"/>
    <xf numFmtId="0" fontId="0" fillId="3" borderId="0" xfId="0" applyFill="1" applyAlignment="1">
      <alignment horizontal="left"/>
    </xf>
    <xf numFmtId="0" fontId="27" fillId="0" borderId="0" xfId="0" applyFont="1" applyBorder="1"/>
    <xf numFmtId="49" fontId="31" fillId="5" borderId="1" xfId="0" applyNumberFormat="1" applyFont="1" applyFill="1" applyBorder="1" applyAlignment="1">
      <alignment horizontal="left" vertical="top"/>
    </xf>
    <xf numFmtId="49" fontId="27" fillId="5" borderId="1" xfId="0" applyNumberFormat="1" applyFont="1" applyFill="1" applyBorder="1" applyAlignment="1">
      <alignment horizontal="left" vertical="top" wrapText="1"/>
    </xf>
    <xf numFmtId="49" fontId="31" fillId="5" borderId="1" xfId="0" applyNumberFormat="1" applyFont="1" applyFill="1" applyBorder="1" applyAlignment="1">
      <alignment horizontal="left" vertical="top" wrapText="1"/>
    </xf>
    <xf numFmtId="0" fontId="30" fillId="3" borderId="20" xfId="0" applyFont="1" applyFill="1" applyBorder="1" applyAlignment="1">
      <alignment vertical="top" wrapText="1"/>
    </xf>
    <xf numFmtId="0" fontId="28" fillId="3" borderId="5" xfId="0" applyFont="1" applyFill="1" applyBorder="1" applyAlignment="1">
      <alignment vertical="top" wrapText="1"/>
    </xf>
    <xf numFmtId="0" fontId="27" fillId="3" borderId="0" xfId="0" applyFont="1" applyFill="1" applyAlignment="1">
      <alignment horizontal="center"/>
    </xf>
    <xf numFmtId="0" fontId="31" fillId="3" borderId="0" xfId="0" applyFont="1" applyFill="1" applyAlignment="1">
      <alignment horizontal="left"/>
    </xf>
    <xf numFmtId="0" fontId="27" fillId="3" borderId="0" xfId="0" applyFont="1" applyFill="1" applyBorder="1"/>
    <xf numFmtId="49" fontId="27" fillId="0" borderId="3" xfId="0" applyNumberFormat="1" applyFont="1" applyBorder="1" applyAlignment="1">
      <alignment vertical="center"/>
    </xf>
    <xf numFmtId="0" fontId="27" fillId="2" borderId="0" xfId="0" applyFont="1" applyFill="1"/>
    <xf numFmtId="0" fontId="28" fillId="3" borderId="2" xfId="0" applyFont="1" applyFill="1" applyBorder="1" applyAlignment="1">
      <alignment horizontal="justify"/>
    </xf>
    <xf numFmtId="0" fontId="27" fillId="3" borderId="2" xfId="0" applyFont="1" applyFill="1" applyBorder="1" applyAlignment="1">
      <alignment vertical="top" wrapText="1"/>
    </xf>
    <xf numFmtId="0" fontId="27" fillId="2" borderId="3" xfId="0" applyFont="1" applyFill="1" applyBorder="1"/>
    <xf numFmtId="0" fontId="28" fillId="3" borderId="3" xfId="0" applyFont="1" applyFill="1" applyBorder="1" applyAlignment="1">
      <alignment horizontal="justify" vertical="top"/>
    </xf>
    <xf numFmtId="0" fontId="27" fillId="2" borderId="3" xfId="0" applyFont="1" applyFill="1" applyBorder="1" applyAlignment="1">
      <alignment vertical="top" wrapText="1"/>
    </xf>
    <xf numFmtId="49" fontId="31" fillId="5" borderId="4" xfId="0" applyNumberFormat="1" applyFont="1" applyFill="1" applyBorder="1" applyAlignment="1">
      <alignment horizontal="left" vertical="top" wrapText="1"/>
    </xf>
    <xf numFmtId="49" fontId="31" fillId="5" borderId="1" xfId="1" applyNumberFormat="1" applyFont="1" applyFill="1" applyBorder="1" applyAlignment="1" applyProtection="1">
      <alignment horizontal="left" vertical="top" wrapText="1"/>
    </xf>
    <xf numFmtId="49" fontId="31" fillId="5" borderId="19" xfId="0" applyNumberFormat="1" applyFont="1" applyFill="1" applyBorder="1" applyAlignment="1">
      <alignment horizontal="left" vertical="top" wrapText="1"/>
    </xf>
    <xf numFmtId="0" fontId="27" fillId="5" borderId="28" xfId="0" quotePrefix="1" applyFont="1" applyFill="1" applyBorder="1" applyAlignment="1">
      <alignment vertical="top" wrapText="1"/>
    </xf>
    <xf numFmtId="0" fontId="12" fillId="3" borderId="0" xfId="0" applyFont="1" applyFill="1" applyAlignment="1">
      <alignment vertical="center"/>
    </xf>
    <xf numFmtId="0" fontId="0" fillId="3" borderId="0" xfId="0" applyFill="1" applyAlignment="1">
      <alignment vertical="center"/>
    </xf>
    <xf numFmtId="0" fontId="27" fillId="3" borderId="0" xfId="0" applyNumberFormat="1" applyFont="1" applyFill="1"/>
    <xf numFmtId="49" fontId="28" fillId="3" borderId="5" xfId="0" applyNumberFormat="1" applyFont="1" applyFill="1" applyBorder="1" applyAlignment="1">
      <alignment vertical="top" wrapText="1"/>
    </xf>
    <xf numFmtId="0" fontId="27" fillId="6" borderId="41" xfId="0" applyFont="1" applyFill="1" applyBorder="1" applyAlignment="1">
      <alignment horizontal="left" vertical="center" wrapText="1"/>
    </xf>
    <xf numFmtId="0" fontId="27" fillId="6" borderId="28" xfId="0" applyFont="1" applyFill="1" applyBorder="1"/>
    <xf numFmtId="0" fontId="27" fillId="6" borderId="29" xfId="0" applyFont="1" applyFill="1" applyBorder="1" applyAlignment="1">
      <alignment wrapText="1"/>
    </xf>
    <xf numFmtId="0" fontId="27" fillId="7" borderId="28" xfId="0" applyFont="1" applyFill="1" applyBorder="1" applyAlignment="1">
      <alignment vertical="top" wrapText="1"/>
    </xf>
    <xf numFmtId="0" fontId="30" fillId="3" borderId="5" xfId="0" applyFont="1" applyFill="1" applyBorder="1" applyAlignment="1">
      <alignment vertical="top" wrapText="1"/>
    </xf>
    <xf numFmtId="0" fontId="31" fillId="5" borderId="45" xfId="0" applyNumberFormat="1" applyFont="1" applyFill="1" applyBorder="1" applyAlignment="1">
      <alignment horizontal="center" vertical="center" wrapText="1"/>
    </xf>
    <xf numFmtId="0" fontId="27" fillId="0" borderId="0" xfId="0" applyFont="1" applyAlignment="1">
      <alignment horizontal="center" vertical="center"/>
    </xf>
    <xf numFmtId="0" fontId="31" fillId="5" borderId="46" xfId="0" applyFont="1" applyFill="1" applyBorder="1" applyAlignment="1">
      <alignment horizontal="center" vertical="center" wrapText="1"/>
    </xf>
    <xf numFmtId="0" fontId="30" fillId="4" borderId="47" xfId="0" applyFont="1" applyFill="1" applyBorder="1" applyAlignment="1">
      <alignment vertical="top" wrapText="1"/>
    </xf>
    <xf numFmtId="0" fontId="30" fillId="4" borderId="33" xfId="0" applyFont="1" applyFill="1" applyBorder="1" applyAlignment="1">
      <alignment vertical="top" wrapText="1"/>
    </xf>
    <xf numFmtId="0" fontId="29" fillId="4" borderId="33" xfId="0" applyFont="1" applyFill="1" applyBorder="1" applyAlignment="1">
      <alignment vertical="top" wrapText="1"/>
    </xf>
    <xf numFmtId="49" fontId="33" fillId="0" borderId="5" xfId="0" applyNumberFormat="1" applyFont="1" applyFill="1" applyBorder="1" applyAlignment="1">
      <alignment vertical="top" wrapText="1"/>
    </xf>
    <xf numFmtId="0" fontId="27" fillId="7" borderId="41" xfId="0" applyFont="1" applyFill="1" applyBorder="1" applyAlignment="1">
      <alignment vertical="top" wrapText="1"/>
    </xf>
    <xf numFmtId="0" fontId="27" fillId="7" borderId="29" xfId="0" applyFont="1" applyFill="1" applyBorder="1" applyAlignment="1">
      <alignment vertical="top" wrapText="1"/>
    </xf>
    <xf numFmtId="49" fontId="33" fillId="0" borderId="2" xfId="0" applyNumberFormat="1" applyFont="1" applyFill="1" applyBorder="1" applyAlignment="1">
      <alignment vertical="top" wrapText="1"/>
    </xf>
    <xf numFmtId="0" fontId="29" fillId="4" borderId="5" xfId="0" applyFont="1" applyFill="1" applyBorder="1" applyAlignment="1">
      <alignment vertical="top" wrapText="1"/>
    </xf>
    <xf numFmtId="0" fontId="21" fillId="3" borderId="0" xfId="0" applyFont="1" applyFill="1"/>
    <xf numFmtId="0" fontId="27" fillId="0" borderId="40" xfId="0" applyNumberFormat="1" applyFont="1" applyFill="1" applyBorder="1" applyAlignment="1">
      <alignment horizontal="left" vertical="center" wrapText="1"/>
    </xf>
    <xf numFmtId="49" fontId="33" fillId="0" borderId="2" xfId="0" applyNumberFormat="1" applyFont="1" applyFill="1" applyBorder="1" applyAlignment="1">
      <alignment horizontal="left" vertical="center" wrapText="1"/>
    </xf>
    <xf numFmtId="0" fontId="31" fillId="5" borderId="44" xfId="0" applyFont="1" applyFill="1" applyBorder="1" applyAlignment="1">
      <alignment horizontal="center" vertical="center" wrapText="1"/>
    </xf>
    <xf numFmtId="0" fontId="27" fillId="7" borderId="31" xfId="0" applyFont="1" applyFill="1" applyBorder="1" applyAlignment="1">
      <alignment vertical="top" wrapText="1"/>
    </xf>
    <xf numFmtId="49" fontId="31" fillId="6" borderId="1" xfId="0" applyNumberFormat="1" applyFont="1" applyFill="1" applyBorder="1" applyAlignment="1">
      <alignment horizontal="center" vertical="center"/>
    </xf>
    <xf numFmtId="49" fontId="31" fillId="6" borderId="19" xfId="0" applyNumberFormat="1" applyFont="1" applyFill="1" applyBorder="1" applyAlignment="1">
      <alignment horizontal="center" vertical="center"/>
    </xf>
    <xf numFmtId="49" fontId="31" fillId="7" borderId="4" xfId="0" applyNumberFormat="1" applyFont="1" applyFill="1" applyBorder="1" applyAlignment="1">
      <alignment horizontal="center" vertical="center"/>
    </xf>
    <xf numFmtId="49" fontId="31" fillId="7" borderId="1" xfId="0" applyNumberFormat="1" applyFont="1" applyFill="1" applyBorder="1" applyAlignment="1">
      <alignment horizontal="center" vertical="center"/>
    </xf>
    <xf numFmtId="49" fontId="31" fillId="7" borderId="48" xfId="0" applyNumberFormat="1" applyFont="1" applyFill="1" applyBorder="1" applyAlignment="1">
      <alignment horizontal="center" vertical="center"/>
    </xf>
    <xf numFmtId="49" fontId="31" fillId="5" borderId="22" xfId="0" applyNumberFormat="1" applyFont="1" applyFill="1" applyBorder="1" applyAlignment="1">
      <alignment horizontal="center" vertical="center"/>
    </xf>
    <xf numFmtId="0" fontId="28" fillId="3" borderId="49" xfId="0" applyFont="1" applyFill="1" applyBorder="1" applyAlignment="1">
      <alignment vertical="top" wrapText="1"/>
    </xf>
    <xf numFmtId="49" fontId="31" fillId="5" borderId="10" xfId="0" applyNumberFormat="1" applyFont="1" applyFill="1" applyBorder="1" applyAlignment="1">
      <alignment horizontal="center" vertical="top"/>
    </xf>
    <xf numFmtId="49" fontId="28" fillId="3" borderId="50" xfId="0" applyNumberFormat="1" applyFont="1" applyFill="1" applyBorder="1" applyAlignment="1">
      <alignment vertical="top" wrapText="1"/>
    </xf>
    <xf numFmtId="49" fontId="31" fillId="7" borderId="30" xfId="0" applyNumberFormat="1" applyFont="1" applyFill="1" applyBorder="1" applyAlignment="1">
      <alignment horizontal="center" vertical="center"/>
    </xf>
    <xf numFmtId="0" fontId="28" fillId="3" borderId="37" xfId="0" applyFont="1" applyFill="1" applyBorder="1" applyAlignment="1">
      <alignment vertical="top" wrapText="1"/>
    </xf>
    <xf numFmtId="0" fontId="27" fillId="5" borderId="41" xfId="0" applyFont="1" applyFill="1" applyBorder="1" applyAlignment="1">
      <alignment vertical="top" wrapText="1"/>
    </xf>
    <xf numFmtId="0" fontId="27" fillId="5" borderId="35" xfId="0" applyFont="1" applyFill="1" applyBorder="1" applyAlignment="1">
      <alignment vertical="top" wrapText="1"/>
    </xf>
    <xf numFmtId="0" fontId="0" fillId="0" borderId="0" xfId="0" applyAlignment="1">
      <alignment horizontal="left"/>
    </xf>
    <xf numFmtId="0" fontId="31" fillId="5" borderId="51" xfId="0" applyFont="1" applyFill="1" applyBorder="1" applyAlignment="1">
      <alignment horizontal="left" vertical="center" wrapText="1"/>
    </xf>
    <xf numFmtId="49" fontId="27" fillId="0" borderId="2" xfId="0" applyNumberFormat="1" applyFont="1" applyBorder="1" applyAlignment="1">
      <alignment vertical="center" wrapText="1"/>
    </xf>
    <xf numFmtId="0" fontId="30" fillId="4" borderId="52" xfId="0" applyFont="1" applyFill="1" applyBorder="1" applyAlignment="1">
      <alignment vertical="top" wrapText="1"/>
    </xf>
    <xf numFmtId="0" fontId="0" fillId="4" borderId="37" xfId="0" applyFill="1" applyBorder="1"/>
    <xf numFmtId="0" fontId="34" fillId="3" borderId="2" xfId="0" applyFont="1" applyFill="1" applyBorder="1" applyAlignment="1">
      <alignment vertical="top" wrapText="1"/>
    </xf>
    <xf numFmtId="0" fontId="27" fillId="0" borderId="3" xfId="0" quotePrefix="1" applyNumberFormat="1" applyFont="1" applyBorder="1" applyAlignment="1">
      <alignment vertical="center" wrapText="1"/>
    </xf>
    <xf numFmtId="0" fontId="35" fillId="3" borderId="2" xfId="0" applyFont="1" applyFill="1" applyBorder="1" applyAlignment="1">
      <alignment vertical="top" wrapText="1"/>
    </xf>
    <xf numFmtId="0" fontId="35" fillId="3" borderId="20" xfId="0" applyFont="1" applyFill="1" applyBorder="1" applyAlignment="1">
      <alignment vertical="top" wrapText="1"/>
    </xf>
    <xf numFmtId="0" fontId="27" fillId="0" borderId="54" xfId="0" quotePrefix="1" applyNumberFormat="1" applyFont="1" applyBorder="1" applyAlignment="1">
      <alignment vertical="center" wrapText="1"/>
    </xf>
    <xf numFmtId="0" fontId="27" fillId="0" borderId="2" xfId="0" quotePrefix="1" applyNumberFormat="1" applyFont="1" applyBorder="1" applyAlignment="1">
      <alignment vertical="center" wrapText="1"/>
    </xf>
    <xf numFmtId="0" fontId="11" fillId="3" borderId="14" xfId="0" applyFont="1" applyFill="1" applyBorder="1" applyAlignment="1">
      <alignment horizontal="center"/>
    </xf>
    <xf numFmtId="0" fontId="10" fillId="0" borderId="4" xfId="0" quotePrefix="1" applyFont="1" applyFill="1" applyBorder="1" applyAlignment="1">
      <alignment horizontal="left"/>
    </xf>
    <xf numFmtId="0" fontId="10" fillId="0" borderId="1" xfId="0" quotePrefix="1" applyFont="1" applyBorder="1" applyAlignment="1">
      <alignment horizontal="left" wrapText="1"/>
    </xf>
    <xf numFmtId="0" fontId="10" fillId="0" borderId="19" xfId="0" quotePrefix="1" applyFont="1" applyBorder="1" applyAlignment="1">
      <alignment horizontal="left" wrapText="1"/>
    </xf>
    <xf numFmtId="0" fontId="13" fillId="5" borderId="55" xfId="0" applyFont="1" applyFill="1" applyBorder="1" applyAlignment="1">
      <alignment horizontal="centerContinuous"/>
    </xf>
    <xf numFmtId="0" fontId="13" fillId="5" borderId="27" xfId="0" applyFont="1" applyFill="1" applyBorder="1" applyAlignment="1">
      <alignment horizontal="centerContinuous"/>
    </xf>
    <xf numFmtId="0" fontId="13" fillId="5" borderId="13" xfId="0" applyFont="1" applyFill="1" applyBorder="1" applyAlignment="1">
      <alignment horizontal="left" vertical="center"/>
    </xf>
    <xf numFmtId="0" fontId="10" fillId="0" borderId="1" xfId="0" quotePrefix="1" applyFont="1" applyBorder="1" applyAlignment="1">
      <alignment horizontal="left" vertical="center" wrapText="1"/>
    </xf>
    <xf numFmtId="0" fontId="10" fillId="8" borderId="2" xfId="0" applyFont="1" applyFill="1" applyBorder="1" applyAlignment="1">
      <alignment horizontal="center"/>
    </xf>
    <xf numFmtId="0" fontId="10" fillId="8" borderId="20" xfId="0" applyFont="1" applyFill="1" applyBorder="1" applyAlignment="1">
      <alignment horizontal="center"/>
    </xf>
    <xf numFmtId="0" fontId="13" fillId="5" borderId="41" xfId="0" applyFont="1" applyFill="1" applyBorder="1" applyAlignment="1">
      <alignment horizontal="left"/>
    </xf>
    <xf numFmtId="0" fontId="13" fillId="5" borderId="28" xfId="0" applyFont="1" applyFill="1" applyBorder="1" applyAlignment="1">
      <alignment horizontal="left"/>
    </xf>
    <xf numFmtId="0" fontId="13" fillId="5" borderId="31" xfId="0" applyFont="1" applyFill="1" applyBorder="1" applyAlignment="1">
      <alignment horizontal="left"/>
    </xf>
    <xf numFmtId="0" fontId="13" fillId="5" borderId="42" xfId="0" applyFont="1" applyFill="1" applyBorder="1" applyAlignment="1">
      <alignment horizontal="left"/>
    </xf>
    <xf numFmtId="0" fontId="10" fillId="8" borderId="1" xfId="0" applyFont="1" applyFill="1" applyBorder="1" applyAlignment="1">
      <alignment horizontal="center"/>
    </xf>
    <xf numFmtId="0" fontId="0" fillId="4" borderId="49" xfId="0" applyFill="1" applyBorder="1"/>
    <xf numFmtId="0" fontId="0" fillId="4" borderId="33" xfId="0" applyFill="1" applyBorder="1"/>
    <xf numFmtId="0" fontId="10" fillId="2" borderId="33" xfId="0" applyFont="1" applyFill="1" applyBorder="1" applyAlignment="1">
      <alignment horizontal="center"/>
    </xf>
    <xf numFmtId="0" fontId="10" fillId="8" borderId="33" xfId="0" applyFont="1" applyFill="1" applyBorder="1" applyAlignment="1">
      <alignment horizontal="center"/>
    </xf>
    <xf numFmtId="0" fontId="0" fillId="4" borderId="52" xfId="0" applyFill="1" applyBorder="1"/>
    <xf numFmtId="0" fontId="10" fillId="8" borderId="25" xfId="0" applyFont="1" applyFill="1" applyBorder="1" applyAlignment="1">
      <alignment horizontal="center"/>
    </xf>
    <xf numFmtId="0" fontId="10" fillId="8" borderId="32" xfId="0" applyFont="1" applyFill="1" applyBorder="1" applyAlignment="1">
      <alignment horizontal="center"/>
    </xf>
    <xf numFmtId="0" fontId="10" fillId="2" borderId="41" xfId="0" quotePrefix="1" applyFont="1" applyFill="1" applyBorder="1" applyAlignment="1">
      <alignment horizontal="left"/>
    </xf>
    <xf numFmtId="0" fontId="10" fillId="2" borderId="28" xfId="0" quotePrefix="1" applyFont="1" applyFill="1" applyBorder="1" applyAlignment="1">
      <alignment horizontal="left" wrapText="1"/>
    </xf>
    <xf numFmtId="0" fontId="10" fillId="2" borderId="28" xfId="0" quotePrefix="1" applyFont="1" applyFill="1" applyBorder="1" applyAlignment="1">
      <alignment horizontal="left"/>
    </xf>
    <xf numFmtId="0" fontId="10" fillId="4" borderId="28" xfId="0" applyFont="1" applyFill="1" applyBorder="1" applyAlignment="1">
      <alignment horizontal="left"/>
    </xf>
    <xf numFmtId="0" fontId="10" fillId="4" borderId="28" xfId="0" applyFont="1" applyFill="1" applyBorder="1"/>
    <xf numFmtId="0" fontId="10" fillId="4" borderId="29" xfId="0" applyFont="1" applyFill="1" applyBorder="1"/>
    <xf numFmtId="0" fontId="0" fillId="2" borderId="33" xfId="0" quotePrefix="1" applyFill="1" applyBorder="1" applyAlignment="1">
      <alignment horizontal="center"/>
    </xf>
    <xf numFmtId="0" fontId="0" fillId="4" borderId="56" xfId="0" applyFill="1" applyBorder="1"/>
    <xf numFmtId="0" fontId="0" fillId="4" borderId="57" xfId="0" applyFill="1" applyBorder="1"/>
    <xf numFmtId="0" fontId="10" fillId="0" borderId="41" xfId="0" quotePrefix="1" applyFont="1" applyFill="1" applyBorder="1" applyAlignment="1"/>
    <xf numFmtId="0" fontId="10" fillId="2" borderId="28" xfId="0" quotePrefix="1" applyFont="1" applyFill="1" applyBorder="1" applyAlignment="1">
      <alignment wrapText="1"/>
    </xf>
    <xf numFmtId="0" fontId="10" fillId="2" borderId="28" xfId="0" quotePrefix="1" applyFont="1" applyFill="1" applyBorder="1" applyAlignment="1"/>
    <xf numFmtId="0" fontId="0" fillId="4" borderId="28" xfId="0" applyFill="1" applyBorder="1"/>
    <xf numFmtId="0" fontId="0" fillId="4" borderId="29" xfId="0" applyFill="1" applyBorder="1"/>
    <xf numFmtId="0" fontId="10" fillId="9" borderId="28" xfId="0" quotePrefix="1" applyFont="1" applyFill="1" applyBorder="1" applyAlignment="1">
      <alignment horizontal="left"/>
    </xf>
    <xf numFmtId="0" fontId="27" fillId="10" borderId="0" xfId="0" applyFont="1" applyFill="1" applyProtection="1">
      <protection locked="0"/>
    </xf>
    <xf numFmtId="0" fontId="27" fillId="10" borderId="0" xfId="0" applyFont="1" applyFill="1" applyBorder="1" applyProtection="1">
      <protection locked="0"/>
    </xf>
    <xf numFmtId="0" fontId="27" fillId="10" borderId="0" xfId="0" applyFont="1" applyFill="1" applyAlignment="1" applyProtection="1">
      <alignment horizontal="center"/>
      <protection locked="0"/>
    </xf>
    <xf numFmtId="49" fontId="28" fillId="5" borderId="4" xfId="0" applyNumberFormat="1" applyFont="1" applyFill="1" applyBorder="1" applyAlignment="1" applyProtection="1">
      <alignment horizontal="center" vertical="center" wrapText="1"/>
      <protection locked="0"/>
    </xf>
    <xf numFmtId="0" fontId="28" fillId="2" borderId="5" xfId="0" applyFont="1" applyFill="1" applyBorder="1" applyAlignment="1" applyProtection="1">
      <alignment vertical="top" wrapText="1"/>
      <protection locked="0"/>
    </xf>
    <xf numFmtId="0" fontId="27" fillId="10" borderId="0" xfId="0" applyFont="1" applyFill="1" applyAlignment="1" applyProtection="1">
      <alignment vertical="top" wrapText="1"/>
      <protection locked="0"/>
    </xf>
    <xf numFmtId="0" fontId="30" fillId="2" borderId="2" xfId="0" applyFont="1" applyFill="1" applyBorder="1" applyAlignment="1" applyProtection="1">
      <alignment vertical="top" wrapText="1"/>
      <protection locked="0"/>
    </xf>
    <xf numFmtId="49" fontId="30" fillId="3" borderId="2" xfId="0" applyNumberFormat="1" applyFont="1" applyFill="1" applyBorder="1" applyAlignment="1" applyProtection="1">
      <alignment horizontal="center" vertical="top" wrapText="1"/>
      <protection locked="0"/>
    </xf>
    <xf numFmtId="49" fontId="27" fillId="3" borderId="2" xfId="0" applyNumberFormat="1" applyFont="1" applyFill="1" applyBorder="1" applyAlignment="1" applyProtection="1">
      <alignment horizontal="center" vertical="top" wrapText="1"/>
      <protection locked="0"/>
    </xf>
    <xf numFmtId="40" fontId="27" fillId="3" borderId="2" xfId="0" applyNumberFormat="1" applyFont="1" applyFill="1" applyBorder="1" applyAlignment="1" applyProtection="1">
      <alignment vertical="top" wrapText="1"/>
      <protection locked="0"/>
    </xf>
    <xf numFmtId="40" fontId="28" fillId="3" borderId="2" xfId="0" quotePrefix="1" applyNumberFormat="1" applyFont="1" applyFill="1" applyBorder="1" applyAlignment="1" applyProtection="1">
      <alignment vertical="top" wrapText="1"/>
      <protection locked="0"/>
    </xf>
    <xf numFmtId="0" fontId="28" fillId="2" borderId="2" xfId="0" applyFont="1" applyFill="1" applyBorder="1" applyAlignment="1" applyProtection="1">
      <alignment vertical="top" wrapText="1"/>
      <protection locked="0"/>
    </xf>
    <xf numFmtId="0" fontId="27" fillId="2" borderId="2" xfId="0" applyFont="1" applyFill="1" applyBorder="1" applyAlignment="1" applyProtection="1">
      <alignment vertical="top" wrapText="1"/>
      <protection locked="0"/>
    </xf>
    <xf numFmtId="40" fontId="28" fillId="3" borderId="2" xfId="0" applyNumberFormat="1" applyFont="1" applyFill="1" applyBorder="1" applyAlignment="1" applyProtection="1">
      <alignment vertical="top" wrapText="1"/>
      <protection locked="0"/>
    </xf>
    <xf numFmtId="49" fontId="27" fillId="0" borderId="2" xfId="0" applyNumberFormat="1" applyFont="1" applyFill="1" applyBorder="1" applyAlignment="1" applyProtection="1">
      <alignment horizontal="center" vertical="top" wrapText="1"/>
      <protection locked="0"/>
    </xf>
    <xf numFmtId="49" fontId="27" fillId="2" borderId="2" xfId="0" applyNumberFormat="1" applyFont="1" applyFill="1" applyBorder="1" applyAlignment="1" applyProtection="1">
      <alignment horizontal="center" vertical="top" wrapText="1"/>
      <protection locked="0"/>
    </xf>
    <xf numFmtId="0" fontId="30" fillId="0" borderId="2" xfId="0" applyFont="1" applyFill="1" applyBorder="1" applyAlignment="1" applyProtection="1">
      <alignment vertical="top" wrapText="1"/>
      <protection locked="0"/>
    </xf>
    <xf numFmtId="49" fontId="30" fillId="0" borderId="2" xfId="0" applyNumberFormat="1" applyFont="1" applyFill="1" applyBorder="1" applyAlignment="1" applyProtection="1">
      <alignment horizontal="center" vertical="top" wrapText="1"/>
      <protection locked="0"/>
    </xf>
    <xf numFmtId="40" fontId="27" fillId="0" borderId="2" xfId="0" quotePrefix="1" applyNumberFormat="1" applyFont="1" applyFill="1" applyBorder="1" applyAlignment="1" applyProtection="1">
      <alignment vertical="top" wrapText="1"/>
      <protection locked="0"/>
    </xf>
    <xf numFmtId="0" fontId="28" fillId="2" borderId="2" xfId="0" applyFont="1" applyFill="1" applyBorder="1" applyAlignment="1" applyProtection="1">
      <alignment horizontal="center" vertical="top" wrapText="1"/>
      <protection locked="0"/>
    </xf>
    <xf numFmtId="40" fontId="31" fillId="3" borderId="2" xfId="0" applyNumberFormat="1" applyFont="1" applyFill="1" applyBorder="1" applyAlignment="1" applyProtection="1">
      <alignment vertical="top" wrapText="1"/>
      <protection locked="0"/>
    </xf>
    <xf numFmtId="0" fontId="29" fillId="10" borderId="0" xfId="0" applyFont="1" applyFill="1" applyAlignment="1" applyProtection="1">
      <alignment vertical="top" wrapText="1"/>
      <protection locked="0"/>
    </xf>
    <xf numFmtId="40" fontId="28" fillId="3" borderId="20" xfId="0" quotePrefix="1" applyNumberFormat="1" applyFont="1" applyFill="1" applyBorder="1" applyAlignment="1" applyProtection="1">
      <alignment vertical="top" wrapText="1"/>
      <protection locked="0"/>
    </xf>
    <xf numFmtId="49" fontId="27" fillId="10" borderId="0" xfId="0" applyNumberFormat="1" applyFont="1" applyFill="1" applyAlignment="1" applyProtection="1">
      <alignment horizontal="center"/>
      <protection locked="0"/>
    </xf>
    <xf numFmtId="40" fontId="27" fillId="10" borderId="0" xfId="0" applyNumberFormat="1" applyFont="1" applyFill="1" applyProtection="1">
      <protection locked="0"/>
    </xf>
    <xf numFmtId="0" fontId="27" fillId="10" borderId="0" xfId="0" applyFont="1" applyFill="1" applyAlignment="1" applyProtection="1">
      <alignment horizontal="left"/>
      <protection locked="0"/>
    </xf>
    <xf numFmtId="49" fontId="27" fillId="10" borderId="0" xfId="0" applyNumberFormat="1" applyFont="1" applyFill="1" applyProtection="1">
      <protection locked="0"/>
    </xf>
    <xf numFmtId="40" fontId="27" fillId="0" borderId="2" xfId="0" quotePrefix="1" applyNumberFormat="1" applyFont="1" applyFill="1" applyBorder="1" applyAlignment="1" applyProtection="1">
      <alignment horizontal="left" vertical="top" wrapText="1"/>
      <protection locked="0"/>
    </xf>
    <xf numFmtId="0" fontId="31" fillId="10" borderId="0" xfId="0" applyFont="1" applyFill="1" applyAlignment="1" applyProtection="1">
      <protection locked="0"/>
    </xf>
    <xf numFmtId="49" fontId="27" fillId="5" borderId="30" xfId="0" applyNumberFormat="1" applyFont="1" applyFill="1" applyBorder="1" applyAlignment="1">
      <alignment horizontal="left" vertical="top" wrapText="1"/>
    </xf>
    <xf numFmtId="0" fontId="27" fillId="3" borderId="37" xfId="0" applyFont="1" applyFill="1" applyBorder="1" applyAlignment="1">
      <alignment vertical="top" wrapText="1"/>
    </xf>
    <xf numFmtId="0" fontId="27" fillId="5" borderId="58" xfId="0" applyFont="1" applyFill="1" applyBorder="1" applyAlignment="1">
      <alignment vertical="top" wrapText="1"/>
    </xf>
    <xf numFmtId="49" fontId="27" fillId="2" borderId="3" xfId="0" applyNumberFormat="1" applyFont="1" applyFill="1" applyBorder="1"/>
    <xf numFmtId="0" fontId="28" fillId="3" borderId="2" xfId="0" applyFont="1" applyFill="1" applyBorder="1" applyAlignment="1">
      <alignment vertical="center" wrapText="1"/>
    </xf>
    <xf numFmtId="0" fontId="27" fillId="3" borderId="0" xfId="0" applyFont="1" applyFill="1" applyAlignment="1">
      <alignment vertical="center"/>
    </xf>
    <xf numFmtId="0" fontId="27" fillId="6" borderId="28" xfId="0" applyFont="1" applyFill="1" applyBorder="1" applyAlignment="1">
      <alignment vertical="center" wrapText="1"/>
    </xf>
    <xf numFmtId="0" fontId="28" fillId="3" borderId="23" xfId="0" applyFont="1" applyFill="1" applyBorder="1" applyAlignment="1">
      <alignment vertical="top" wrapText="1"/>
    </xf>
    <xf numFmtId="49" fontId="31" fillId="6" borderId="4" xfId="0" applyNumberFormat="1" applyFont="1" applyFill="1" applyBorder="1" applyAlignment="1">
      <alignment horizontal="center" vertical="center"/>
    </xf>
    <xf numFmtId="0" fontId="28" fillId="3" borderId="59" xfId="0" applyFont="1" applyFill="1" applyBorder="1" applyAlignment="1">
      <alignment vertical="top" wrapText="1"/>
    </xf>
    <xf numFmtId="49" fontId="31" fillId="5" borderId="1" xfId="0" applyNumberFormat="1" applyFont="1" applyFill="1" applyBorder="1" applyAlignment="1">
      <alignment horizontal="center" vertical="center"/>
    </xf>
    <xf numFmtId="0" fontId="28" fillId="3" borderId="33" xfId="0" applyFont="1" applyFill="1" applyBorder="1" applyAlignment="1">
      <alignment vertical="top" wrapText="1"/>
    </xf>
    <xf numFmtId="49" fontId="33" fillId="0" borderId="61" xfId="0" applyNumberFormat="1" applyFont="1" applyFill="1" applyBorder="1" applyAlignment="1">
      <alignment vertical="center" wrapText="1"/>
    </xf>
    <xf numFmtId="0" fontId="13" fillId="3" borderId="24" xfId="0" quotePrefix="1" applyFont="1" applyFill="1" applyBorder="1" applyAlignment="1">
      <alignment horizontal="left" wrapText="1"/>
    </xf>
    <xf numFmtId="49" fontId="31" fillId="12" borderId="22" xfId="0" applyNumberFormat="1" applyFont="1" applyFill="1" applyBorder="1" applyAlignment="1">
      <alignment horizontal="center" vertical="center"/>
    </xf>
    <xf numFmtId="49" fontId="31" fillId="12" borderId="19" xfId="0" applyNumberFormat="1" applyFont="1" applyFill="1" applyBorder="1" applyAlignment="1">
      <alignment horizontal="center" vertical="center"/>
    </xf>
    <xf numFmtId="0" fontId="27" fillId="6" borderId="29" xfId="0" applyFont="1" applyFill="1" applyBorder="1"/>
    <xf numFmtId="0" fontId="27" fillId="3" borderId="0" xfId="0" applyFont="1" applyFill="1" applyBorder="1" applyAlignment="1">
      <alignment vertical="center"/>
    </xf>
    <xf numFmtId="0" fontId="27" fillId="0" borderId="36" xfId="0" applyNumberFormat="1" applyFont="1" applyBorder="1" applyAlignment="1">
      <alignment vertical="center"/>
    </xf>
    <xf numFmtId="0" fontId="27" fillId="0" borderId="36" xfId="0" applyNumberFormat="1" applyFont="1" applyBorder="1" applyAlignment="1">
      <alignment vertical="center" wrapText="1"/>
    </xf>
    <xf numFmtId="0" fontId="27" fillId="0" borderId="21" xfId="0" applyNumberFormat="1" applyFont="1" applyBorder="1" applyAlignment="1">
      <alignment vertical="center" wrapText="1"/>
    </xf>
    <xf numFmtId="0" fontId="0" fillId="4" borderId="2" xfId="0" applyNumberFormat="1" applyFill="1" applyBorder="1"/>
    <xf numFmtId="0" fontId="0" fillId="4" borderId="37" xfId="0" applyNumberFormat="1" applyFill="1" applyBorder="1"/>
    <xf numFmtId="0" fontId="34" fillId="3" borderId="2" xfId="0" applyNumberFormat="1" applyFont="1" applyFill="1" applyBorder="1" applyAlignment="1">
      <alignment vertical="top" wrapText="1"/>
    </xf>
    <xf numFmtId="0" fontId="27" fillId="3" borderId="33" xfId="0" applyNumberFormat="1" applyFont="1" applyFill="1" applyBorder="1" applyAlignment="1">
      <alignment vertical="center"/>
    </xf>
    <xf numFmtId="0" fontId="27" fillId="3" borderId="33" xfId="0" applyNumberFormat="1" applyFont="1" applyFill="1" applyBorder="1" applyAlignment="1">
      <alignment vertical="center" wrapText="1"/>
    </xf>
    <xf numFmtId="0" fontId="0" fillId="4" borderId="20" xfId="0" applyNumberFormat="1" applyFill="1" applyBorder="1"/>
    <xf numFmtId="0" fontId="32" fillId="3" borderId="0" xfId="0" applyFont="1" applyFill="1" applyAlignment="1"/>
    <xf numFmtId="0" fontId="0" fillId="4" borderId="37" xfId="0" applyFill="1" applyBorder="1" applyAlignment="1">
      <alignment vertical="center"/>
    </xf>
    <xf numFmtId="0" fontId="0" fillId="4" borderId="37" xfId="0" applyNumberFormat="1" applyFill="1" applyBorder="1" applyAlignment="1">
      <alignment vertical="center"/>
    </xf>
    <xf numFmtId="0" fontId="27" fillId="0" borderId="0" xfId="0" applyFont="1" applyBorder="1" applyAlignment="1">
      <alignment vertical="center"/>
    </xf>
    <xf numFmtId="0" fontId="27" fillId="6" borderId="42" xfId="0" applyFont="1" applyFill="1" applyBorder="1" applyAlignment="1">
      <alignment horizontal="left" vertical="center" wrapText="1"/>
    </xf>
    <xf numFmtId="0" fontId="16" fillId="3" borderId="0" xfId="0" applyNumberFormat="1" applyFont="1" applyFill="1"/>
    <xf numFmtId="0" fontId="27" fillId="0" borderId="3" xfId="0" applyNumberFormat="1" applyFont="1" applyBorder="1" applyAlignment="1">
      <alignment vertical="center"/>
    </xf>
    <xf numFmtId="0" fontId="27" fillId="0" borderId="3" xfId="0" applyNumberFormat="1" applyFont="1" applyBorder="1" applyAlignment="1">
      <alignment vertical="center" wrapText="1"/>
    </xf>
    <xf numFmtId="0" fontId="27" fillId="0" borderId="21" xfId="0" applyNumberFormat="1" applyFont="1" applyBorder="1" applyAlignment="1">
      <alignment vertical="center"/>
    </xf>
    <xf numFmtId="0" fontId="27" fillId="0" borderId="60" xfId="0" applyNumberFormat="1" applyFont="1" applyBorder="1" applyAlignment="1">
      <alignment vertical="center" wrapText="1"/>
    </xf>
    <xf numFmtId="0" fontId="0" fillId="3" borderId="16" xfId="0" applyNumberFormat="1" applyFill="1" applyBorder="1"/>
    <xf numFmtId="0" fontId="27" fillId="0" borderId="24" xfId="0" applyNumberFormat="1" applyFont="1" applyBorder="1" applyAlignment="1">
      <alignment vertical="center" wrapText="1"/>
    </xf>
    <xf numFmtId="0" fontId="27" fillId="0" borderId="11" xfId="0" applyNumberFormat="1" applyFont="1" applyBorder="1" applyAlignment="1">
      <alignment vertical="center"/>
    </xf>
    <xf numFmtId="0" fontId="0" fillId="3" borderId="0" xfId="0" applyNumberFormat="1" applyFill="1"/>
    <xf numFmtId="40" fontId="27" fillId="0" borderId="3" xfId="0" applyNumberFormat="1" applyFont="1" applyBorder="1" applyAlignment="1">
      <alignment vertical="center"/>
    </xf>
    <xf numFmtId="0" fontId="27" fillId="7" borderId="42" xfId="0" applyFont="1" applyFill="1" applyBorder="1" applyAlignment="1">
      <alignment vertical="top" wrapText="1"/>
    </xf>
    <xf numFmtId="0" fontId="28" fillId="3" borderId="3" xfId="0" applyNumberFormat="1" applyFont="1" applyFill="1" applyBorder="1" applyAlignment="1">
      <alignment horizontal="justify" vertical="top"/>
    </xf>
    <xf numFmtId="49" fontId="28" fillId="3" borderId="3" xfId="0" quotePrefix="1" applyNumberFormat="1" applyFont="1" applyFill="1" applyBorder="1" applyAlignment="1">
      <alignment vertical="top" wrapText="1"/>
    </xf>
    <xf numFmtId="49" fontId="28" fillId="3" borderId="21" xfId="0" quotePrefix="1" applyNumberFormat="1" applyFont="1" applyFill="1" applyBorder="1" applyAlignment="1">
      <alignment vertical="top" wrapText="1"/>
    </xf>
    <xf numFmtId="49" fontId="28" fillId="3" borderId="36" xfId="0" applyNumberFormat="1" applyFont="1" applyFill="1" applyBorder="1" applyAlignment="1">
      <alignment vertical="top" wrapText="1"/>
    </xf>
    <xf numFmtId="49" fontId="28" fillId="3" borderId="3" xfId="0" applyNumberFormat="1" applyFont="1" applyFill="1" applyBorder="1" applyAlignment="1">
      <alignment vertical="top" wrapText="1"/>
    </xf>
    <xf numFmtId="0" fontId="0" fillId="0" borderId="0" xfId="0" applyNumberFormat="1"/>
    <xf numFmtId="0" fontId="29" fillId="0" borderId="2" xfId="0" applyFont="1" applyFill="1" applyBorder="1" applyAlignment="1">
      <alignment vertical="top" wrapText="1"/>
    </xf>
    <xf numFmtId="0" fontId="30" fillId="0" borderId="2" xfId="0" applyFont="1" applyFill="1" applyBorder="1" applyAlignment="1">
      <alignment vertical="top" wrapText="1"/>
    </xf>
    <xf numFmtId="0" fontId="27" fillId="0" borderId="3" xfId="0" applyNumberFormat="1" applyFont="1" applyFill="1" applyBorder="1" applyAlignment="1">
      <alignment vertical="center"/>
    </xf>
    <xf numFmtId="0" fontId="27" fillId="0" borderId="0" xfId="0" applyFont="1" applyFill="1"/>
    <xf numFmtId="0" fontId="0" fillId="0" borderId="0" xfId="0" applyFill="1"/>
    <xf numFmtId="0" fontId="27" fillId="0" borderId="0" xfId="0" applyFont="1" applyBorder="1" applyAlignment="1">
      <alignment wrapText="1"/>
    </xf>
    <xf numFmtId="0" fontId="27" fillId="3" borderId="0" xfId="0" applyFont="1" applyFill="1" applyBorder="1" applyAlignment="1">
      <alignment wrapText="1"/>
    </xf>
    <xf numFmtId="0" fontId="30" fillId="2" borderId="37" xfId="0" applyFont="1" applyFill="1" applyBorder="1" applyAlignment="1" applyProtection="1">
      <alignment horizontal="left" vertical="top" wrapText="1"/>
      <protection locked="0"/>
    </xf>
    <xf numFmtId="49" fontId="27" fillId="5" borderId="1" xfId="0" applyNumberFormat="1" applyFont="1" applyFill="1" applyBorder="1" applyAlignment="1" applyProtection="1">
      <alignment horizontal="center" vertical="center" wrapText="1"/>
      <protection locked="0"/>
    </xf>
    <xf numFmtId="2" fontId="28" fillId="11" borderId="5" xfId="0" applyNumberFormat="1" applyFont="1" applyFill="1" applyBorder="1" applyAlignment="1" applyProtection="1">
      <alignment horizontal="center" vertical="top" wrapText="1"/>
      <protection locked="0"/>
    </xf>
    <xf numFmtId="49" fontId="27" fillId="5" borderId="19" xfId="0" applyNumberFormat="1" applyFont="1" applyFill="1" applyBorder="1" applyAlignment="1" applyProtection="1">
      <alignment horizontal="center" vertical="center" wrapText="1"/>
      <protection locked="0"/>
    </xf>
    <xf numFmtId="2" fontId="28" fillId="11" borderId="20" xfId="0" applyNumberFormat="1" applyFont="1" applyFill="1" applyBorder="1" applyAlignment="1" applyProtection="1">
      <alignment horizontal="center" vertical="top" wrapText="1"/>
      <protection locked="0"/>
    </xf>
    <xf numFmtId="0" fontId="30" fillId="2" borderId="20" xfId="0" applyFont="1" applyFill="1" applyBorder="1" applyAlignment="1" applyProtection="1">
      <alignment vertical="top" wrapText="1"/>
      <protection locked="0"/>
    </xf>
    <xf numFmtId="49" fontId="30" fillId="3" borderId="20" xfId="0" applyNumberFormat="1" applyFont="1" applyFill="1" applyBorder="1" applyAlignment="1" applyProtection="1">
      <alignment horizontal="center" vertical="top" wrapText="1"/>
      <protection locked="0"/>
    </xf>
    <xf numFmtId="49" fontId="27" fillId="3" borderId="20" xfId="0" applyNumberFormat="1" applyFont="1" applyFill="1" applyBorder="1" applyAlignment="1" applyProtection="1">
      <alignment horizontal="center" vertical="top" wrapText="1"/>
      <protection locked="0"/>
    </xf>
    <xf numFmtId="40" fontId="27" fillId="3" borderId="20" xfId="0" applyNumberFormat="1" applyFont="1" applyFill="1" applyBorder="1" applyAlignment="1" applyProtection="1">
      <alignment vertical="top" wrapText="1"/>
      <protection locked="0"/>
    </xf>
    <xf numFmtId="0" fontId="27" fillId="2" borderId="20" xfId="0" applyFont="1" applyFill="1" applyBorder="1" applyAlignment="1" applyProtection="1">
      <alignment vertical="top" wrapText="1"/>
      <protection locked="0"/>
    </xf>
    <xf numFmtId="49" fontId="28" fillId="5" borderId="17" xfId="0" applyNumberFormat="1" applyFont="1" applyFill="1" applyBorder="1" applyAlignment="1" applyProtection="1">
      <alignment horizontal="center" vertical="center" wrapText="1"/>
      <protection locked="0"/>
    </xf>
    <xf numFmtId="0" fontId="28" fillId="2" borderId="8" xfId="0" applyFont="1" applyFill="1" applyBorder="1" applyAlignment="1" applyProtection="1">
      <alignment vertical="top" wrapText="1"/>
      <protection locked="0"/>
    </xf>
    <xf numFmtId="49" fontId="27" fillId="3" borderId="8" xfId="0" applyNumberFormat="1" applyFont="1" applyFill="1" applyBorder="1" applyAlignment="1" applyProtection="1">
      <alignment horizontal="center" vertical="top" wrapText="1"/>
      <protection locked="0"/>
    </xf>
    <xf numFmtId="40" fontId="27" fillId="3" borderId="8" xfId="0" applyNumberFormat="1" applyFont="1" applyFill="1" applyBorder="1" applyAlignment="1" applyProtection="1">
      <alignment vertical="top" wrapText="1"/>
      <protection locked="0"/>
    </xf>
    <xf numFmtId="49" fontId="28" fillId="5" borderId="22" xfId="0" applyNumberFormat="1" applyFont="1" applyFill="1" applyBorder="1" applyAlignment="1" applyProtection="1">
      <alignment horizontal="center" vertical="center" wrapText="1"/>
      <protection locked="0"/>
    </xf>
    <xf numFmtId="0" fontId="28" fillId="2" borderId="23" xfId="0" applyFont="1" applyFill="1" applyBorder="1" applyAlignment="1" applyProtection="1">
      <alignment vertical="top" wrapText="1"/>
      <protection locked="0"/>
    </xf>
    <xf numFmtId="2" fontId="28" fillId="11" borderId="23" xfId="0" applyNumberFormat="1" applyFont="1" applyFill="1" applyBorder="1" applyAlignment="1" applyProtection="1">
      <alignment horizontal="center" vertical="top" wrapText="1"/>
      <protection locked="0"/>
    </xf>
    <xf numFmtId="0" fontId="30" fillId="0" borderId="20" xfId="0" applyFont="1" applyFill="1" applyBorder="1" applyAlignment="1" applyProtection="1">
      <alignment vertical="top" wrapText="1"/>
      <protection locked="0"/>
    </xf>
    <xf numFmtId="49" fontId="30" fillId="0" borderId="20" xfId="0" applyNumberFormat="1" applyFont="1" applyFill="1" applyBorder="1" applyAlignment="1" applyProtection="1">
      <alignment horizontal="center" vertical="top" wrapText="1"/>
      <protection locked="0"/>
    </xf>
    <xf numFmtId="0" fontId="28" fillId="2" borderId="20" xfId="0" applyFont="1" applyFill="1" applyBorder="1" applyAlignment="1" applyProtection="1">
      <alignment horizontal="center" vertical="top" wrapText="1"/>
      <protection locked="0"/>
    </xf>
    <xf numFmtId="0" fontId="28" fillId="2" borderId="20" xfId="0" applyFont="1" applyFill="1" applyBorder="1" applyAlignment="1" applyProtection="1">
      <alignment vertical="top" wrapText="1"/>
      <protection locked="0"/>
    </xf>
    <xf numFmtId="0" fontId="30" fillId="2" borderId="20" xfId="0" applyFont="1" applyFill="1" applyBorder="1" applyAlignment="1" applyProtection="1">
      <alignment horizontal="left" vertical="top" wrapText="1"/>
      <protection locked="0"/>
    </xf>
    <xf numFmtId="49" fontId="27" fillId="2" borderId="20" xfId="0" applyNumberFormat="1" applyFont="1" applyFill="1" applyBorder="1" applyAlignment="1" applyProtection="1">
      <alignment horizontal="center" vertical="top" wrapText="1"/>
      <protection locked="0"/>
    </xf>
    <xf numFmtId="40" fontId="31" fillId="3" borderId="20" xfId="0" applyNumberFormat="1" applyFont="1" applyFill="1" applyBorder="1" applyAlignment="1" applyProtection="1">
      <alignment vertical="top" wrapText="1"/>
      <protection locked="0"/>
    </xf>
    <xf numFmtId="2" fontId="28" fillId="11" borderId="8" xfId="0" applyNumberFormat="1" applyFont="1" applyFill="1" applyBorder="1" applyAlignment="1" applyProtection="1">
      <alignment horizontal="center" vertical="top" wrapText="1"/>
      <protection locked="0"/>
    </xf>
    <xf numFmtId="49" fontId="27" fillId="5" borderId="30" xfId="0" applyNumberFormat="1" applyFont="1" applyFill="1" applyBorder="1" applyAlignment="1" applyProtection="1">
      <alignment horizontal="center" vertical="center" wrapText="1"/>
      <protection locked="0"/>
    </xf>
    <xf numFmtId="0" fontId="27" fillId="2" borderId="37" xfId="0" applyFont="1" applyFill="1" applyBorder="1" applyAlignment="1" applyProtection="1">
      <alignment horizontal="left" vertical="top" wrapText="1"/>
      <protection locked="0"/>
    </xf>
    <xf numFmtId="49" fontId="27" fillId="5" borderId="30" xfId="0" applyNumberFormat="1" applyFont="1" applyFill="1" applyBorder="1" applyAlignment="1">
      <alignment horizontal="left" vertical="top"/>
    </xf>
    <xf numFmtId="49" fontId="27" fillId="5" borderId="1" xfId="0" applyNumberFormat="1" applyFont="1" applyFill="1" applyBorder="1" applyAlignment="1">
      <alignment horizontal="left" vertical="top"/>
    </xf>
    <xf numFmtId="49" fontId="27" fillId="5" borderId="30" xfId="0" applyNumberFormat="1" applyFont="1" applyFill="1" applyBorder="1" applyAlignment="1">
      <alignment horizontal="left" vertical="center"/>
    </xf>
    <xf numFmtId="49" fontId="27" fillId="5" borderId="19" xfId="0" applyNumberFormat="1" applyFont="1" applyFill="1" applyBorder="1" applyAlignment="1">
      <alignment horizontal="left" vertical="top"/>
    </xf>
    <xf numFmtId="0" fontId="35" fillId="3" borderId="2" xfId="7" applyFont="1" applyFill="1" applyBorder="1" applyAlignment="1">
      <alignment wrapText="1"/>
    </xf>
    <xf numFmtId="0" fontId="35" fillId="3" borderId="2" xfId="7" applyFont="1" applyFill="1" applyBorder="1" applyAlignment="1">
      <alignment vertical="center" wrapText="1"/>
    </xf>
    <xf numFmtId="0" fontId="27" fillId="0" borderId="47" xfId="0" applyNumberFormat="1" applyFont="1" applyBorder="1" applyAlignment="1">
      <alignment vertical="center" wrapText="1"/>
    </xf>
    <xf numFmtId="0" fontId="27" fillId="0" borderId="33" xfId="0" quotePrefix="1" applyNumberFormat="1" applyFont="1" applyBorder="1" applyAlignment="1">
      <alignment vertical="center" wrapText="1"/>
    </xf>
    <xf numFmtId="0" fontId="27" fillId="0" borderId="54" xfId="0" applyNumberFormat="1" applyFont="1" applyBorder="1" applyAlignment="1">
      <alignment vertical="center" wrapText="1"/>
    </xf>
    <xf numFmtId="0" fontId="27" fillId="0" borderId="52" xfId="0" applyNumberFormat="1" applyFont="1" applyBorder="1" applyAlignment="1">
      <alignment vertical="center" wrapText="1"/>
    </xf>
    <xf numFmtId="49" fontId="27" fillId="5" borderId="22" xfId="0" applyNumberFormat="1" applyFont="1" applyFill="1" applyBorder="1" applyAlignment="1">
      <alignment horizontal="left" vertical="top"/>
    </xf>
    <xf numFmtId="0" fontId="35" fillId="3" borderId="23" xfId="0" applyFont="1" applyFill="1" applyBorder="1" applyAlignment="1">
      <alignment vertical="top" wrapText="1"/>
    </xf>
    <xf numFmtId="0" fontId="0" fillId="4" borderId="23" xfId="0" applyNumberFormat="1" applyFill="1" applyBorder="1"/>
    <xf numFmtId="0" fontId="27" fillId="0" borderId="49" xfId="0" applyNumberFormat="1" applyFont="1" applyBorder="1" applyAlignment="1">
      <alignment vertical="center"/>
    </xf>
    <xf numFmtId="0" fontId="35" fillId="3" borderId="0" xfId="7" applyFont="1" applyFill="1" applyBorder="1" applyAlignment="1">
      <alignment vertical="center" wrapText="1"/>
    </xf>
    <xf numFmtId="0" fontId="0" fillId="4" borderId="53" xfId="0" applyNumberFormat="1" applyFill="1" applyBorder="1"/>
    <xf numFmtId="0" fontId="0" fillId="4" borderId="3" xfId="0" applyNumberFormat="1" applyFill="1" applyBorder="1"/>
    <xf numFmtId="0" fontId="0" fillId="4" borderId="36" xfId="0" applyNumberFormat="1" applyFill="1" applyBorder="1"/>
    <xf numFmtId="0" fontId="0" fillId="4" borderId="69" xfId="0" applyNumberFormat="1" applyFill="1" applyBorder="1"/>
    <xf numFmtId="0" fontId="0" fillId="4" borderId="25" xfId="0" applyNumberFormat="1" applyFill="1" applyBorder="1"/>
    <xf numFmtId="0" fontId="0" fillId="4" borderId="70" xfId="0" applyNumberFormat="1" applyFill="1" applyBorder="1"/>
    <xf numFmtId="0" fontId="27" fillId="0" borderId="25" xfId="0" quotePrefix="1" applyNumberFormat="1" applyFont="1" applyBorder="1" applyAlignment="1">
      <alignment vertical="center" wrapText="1"/>
    </xf>
    <xf numFmtId="0" fontId="27" fillId="0" borderId="25" xfId="0" applyNumberFormat="1" applyFont="1" applyBorder="1" applyAlignment="1">
      <alignment vertical="center" wrapText="1"/>
    </xf>
    <xf numFmtId="40" fontId="28" fillId="0" borderId="47" xfId="0" quotePrefix="1" applyNumberFormat="1" applyFont="1" applyFill="1" applyBorder="1" applyAlignment="1" applyProtection="1">
      <alignment vertical="top" wrapText="1"/>
      <protection locked="0"/>
    </xf>
    <xf numFmtId="40" fontId="27" fillId="2" borderId="33" xfId="0" quotePrefix="1" applyNumberFormat="1" applyFont="1" applyFill="1" applyBorder="1" applyAlignment="1" applyProtection="1">
      <alignment vertical="top" wrapText="1"/>
      <protection locked="0"/>
    </xf>
    <xf numFmtId="40" fontId="27" fillId="2" borderId="52" xfId="0" quotePrefix="1" applyNumberFormat="1" applyFont="1" applyFill="1" applyBorder="1" applyAlignment="1" applyProtection="1">
      <alignment vertical="top" wrapText="1"/>
      <protection locked="0"/>
    </xf>
    <xf numFmtId="40" fontId="28" fillId="3" borderId="47" xfId="0" quotePrefix="1" applyNumberFormat="1" applyFont="1" applyFill="1" applyBorder="1" applyAlignment="1" applyProtection="1">
      <alignment vertical="top" wrapText="1"/>
      <protection locked="0"/>
    </xf>
    <xf numFmtId="164" fontId="27" fillId="2" borderId="9" xfId="0" quotePrefix="1" applyNumberFormat="1" applyFont="1" applyFill="1" applyBorder="1" applyAlignment="1" applyProtection="1">
      <alignment vertical="top" wrapText="1"/>
      <protection locked="0"/>
    </xf>
    <xf numFmtId="40" fontId="28" fillId="3" borderId="49" xfId="0" quotePrefix="1" applyNumberFormat="1" applyFont="1" applyFill="1" applyBorder="1" applyAlignment="1" applyProtection="1">
      <alignment vertical="top" wrapText="1"/>
      <protection locked="0"/>
    </xf>
    <xf numFmtId="40" fontId="28" fillId="0" borderId="49" xfId="0" quotePrefix="1" applyNumberFormat="1" applyFont="1" applyFill="1" applyBorder="1" applyAlignment="1" applyProtection="1">
      <alignment vertical="top" wrapText="1"/>
      <protection locked="0"/>
    </xf>
    <xf numFmtId="40" fontId="28" fillId="0" borderId="49" xfId="0" quotePrefix="1" applyNumberFormat="1" applyFont="1" applyFill="1" applyBorder="1" applyAlignment="1" applyProtection="1">
      <alignment horizontal="center" vertical="top" wrapText="1"/>
      <protection locked="0"/>
    </xf>
    <xf numFmtId="40" fontId="28" fillId="0" borderId="49" xfId="0" quotePrefix="1" applyNumberFormat="1" applyFont="1" applyFill="1" applyBorder="1" applyAlignment="1" applyProtection="1">
      <alignment horizontal="left" vertical="top" wrapText="1"/>
      <protection locked="0"/>
    </xf>
    <xf numFmtId="40" fontId="27" fillId="3" borderId="9" xfId="0" applyNumberFormat="1" applyFont="1" applyFill="1" applyBorder="1" applyAlignment="1" applyProtection="1">
      <alignment vertical="top" wrapText="1"/>
      <protection locked="0"/>
    </xf>
    <xf numFmtId="0" fontId="27" fillId="10" borderId="3" xfId="0" applyFont="1" applyFill="1" applyBorder="1" applyAlignment="1" applyProtection="1">
      <alignment vertical="top" wrapText="1"/>
      <protection locked="0"/>
    </xf>
    <xf numFmtId="0" fontId="27" fillId="10" borderId="21" xfId="0" applyFont="1" applyFill="1" applyBorder="1" applyAlignment="1" applyProtection="1">
      <alignment vertical="top" wrapText="1"/>
      <protection locked="0"/>
    </xf>
    <xf numFmtId="0" fontId="33" fillId="5" borderId="37" xfId="0" applyFont="1" applyFill="1" applyBorder="1" applyAlignment="1" applyProtection="1">
      <alignment vertical="center" wrapText="1"/>
      <protection locked="0"/>
    </xf>
    <xf numFmtId="0" fontId="33" fillId="5" borderId="37" xfId="0" applyFont="1" applyFill="1" applyBorder="1" applyAlignment="1" applyProtection="1">
      <alignment horizontal="center" vertical="center" wrapText="1"/>
      <protection locked="0"/>
    </xf>
    <xf numFmtId="0" fontId="33" fillId="2" borderId="23" xfId="0" applyFont="1" applyFill="1" applyBorder="1" applyAlignment="1" applyProtection="1">
      <alignment vertical="top" wrapText="1"/>
      <protection locked="0"/>
    </xf>
    <xf numFmtId="0" fontId="27" fillId="2" borderId="37" xfId="0" applyFont="1" applyFill="1" applyBorder="1" applyAlignment="1" applyProtection="1">
      <alignment vertical="top" wrapText="1"/>
      <protection locked="0"/>
    </xf>
    <xf numFmtId="40" fontId="27" fillId="2" borderId="54" xfId="0" quotePrefix="1" applyNumberFormat="1" applyFont="1" applyFill="1" applyBorder="1" applyAlignment="1" applyProtection="1">
      <alignment vertical="top" wrapText="1"/>
      <protection locked="0"/>
    </xf>
    <xf numFmtId="0" fontId="27" fillId="10" borderId="16" xfId="0" applyFont="1" applyFill="1" applyBorder="1" applyAlignment="1" applyProtection="1">
      <alignment vertical="top" wrapText="1"/>
      <protection locked="0"/>
    </xf>
    <xf numFmtId="49" fontId="27" fillId="3" borderId="37" xfId="0" applyNumberFormat="1" applyFont="1" applyFill="1" applyBorder="1" applyAlignment="1" applyProtection="1">
      <alignment horizontal="center" vertical="top" wrapText="1"/>
      <protection locked="0"/>
    </xf>
    <xf numFmtId="40" fontId="27" fillId="3" borderId="37" xfId="0" applyNumberFormat="1" applyFont="1" applyFill="1" applyBorder="1" applyAlignment="1" applyProtection="1">
      <alignment vertical="top" wrapText="1"/>
      <protection locked="0"/>
    </xf>
    <xf numFmtId="0" fontId="27" fillId="10" borderId="14" xfId="0" applyFont="1" applyFill="1" applyBorder="1" applyAlignment="1" applyProtection="1">
      <alignment vertical="top" wrapText="1"/>
      <protection locked="0"/>
    </xf>
    <xf numFmtId="0" fontId="30" fillId="2" borderId="37" xfId="0" applyFont="1" applyFill="1" applyBorder="1" applyAlignment="1" applyProtection="1">
      <alignment vertical="top" wrapText="1"/>
      <protection locked="0"/>
    </xf>
    <xf numFmtId="49" fontId="30" fillId="3" borderId="37" xfId="0" applyNumberFormat="1" applyFont="1" applyFill="1" applyBorder="1" applyAlignment="1" applyProtection="1">
      <alignment horizontal="center" vertical="top" wrapText="1"/>
      <protection locked="0"/>
    </xf>
    <xf numFmtId="40" fontId="28" fillId="3" borderId="37" xfId="0" quotePrefix="1" applyNumberFormat="1" applyFont="1" applyFill="1" applyBorder="1" applyAlignment="1" applyProtection="1">
      <alignment vertical="top" wrapText="1"/>
      <protection locked="0"/>
    </xf>
    <xf numFmtId="0" fontId="28" fillId="0" borderId="5" xfId="0" applyFont="1" applyFill="1" applyBorder="1" applyAlignment="1" applyProtection="1">
      <alignment vertical="top" wrapText="1"/>
      <protection locked="0"/>
    </xf>
    <xf numFmtId="0" fontId="29" fillId="10" borderId="14" xfId="0" applyFont="1" applyFill="1" applyBorder="1" applyAlignment="1" applyProtection="1">
      <alignment vertical="top" wrapText="1"/>
      <protection locked="0"/>
    </xf>
    <xf numFmtId="2" fontId="28" fillId="11" borderId="24" xfId="0" applyNumberFormat="1" applyFont="1" applyFill="1" applyBorder="1" applyAlignment="1" applyProtection="1">
      <alignment horizontal="center" vertical="top" wrapText="1"/>
      <protection locked="0"/>
    </xf>
    <xf numFmtId="0" fontId="28" fillId="2" borderId="8" xfId="0" applyFont="1" applyFill="1" applyBorder="1" applyAlignment="1" applyProtection="1">
      <alignment horizontal="left" vertical="center" wrapText="1"/>
      <protection locked="0"/>
    </xf>
    <xf numFmtId="40" fontId="28" fillId="3" borderId="9" xfId="0" quotePrefix="1" applyNumberFormat="1" applyFont="1" applyFill="1" applyBorder="1" applyAlignment="1" applyProtection="1">
      <alignment vertical="top" wrapText="1"/>
      <protection locked="0"/>
    </xf>
    <xf numFmtId="2" fontId="28" fillId="11" borderId="14" xfId="0" applyNumberFormat="1" applyFont="1" applyFill="1" applyBorder="1" applyAlignment="1" applyProtection="1">
      <alignment horizontal="center" vertical="top" wrapText="1"/>
      <protection locked="0"/>
    </xf>
    <xf numFmtId="2" fontId="28" fillId="11" borderId="27" xfId="0" applyNumberFormat="1" applyFont="1" applyFill="1" applyBorder="1" applyAlignment="1" applyProtection="1">
      <alignment horizontal="center" vertical="top" wrapText="1"/>
      <protection locked="0"/>
    </xf>
    <xf numFmtId="0" fontId="27" fillId="10" borderId="25" xfId="0" applyFont="1" applyFill="1" applyBorder="1" applyAlignment="1" applyProtection="1">
      <alignment vertical="top" wrapText="1"/>
      <protection locked="0"/>
    </xf>
    <xf numFmtId="0" fontId="27" fillId="10" borderId="32" xfId="0" applyFont="1" applyFill="1" applyBorder="1" applyAlignment="1" applyProtection="1">
      <alignment vertical="top" wrapText="1"/>
      <protection locked="0"/>
    </xf>
    <xf numFmtId="0" fontId="27" fillId="10" borderId="71" xfId="0" applyFont="1" applyFill="1" applyBorder="1" applyAlignment="1" applyProtection="1">
      <alignment vertical="top" wrapText="1"/>
      <protection locked="0"/>
    </xf>
    <xf numFmtId="0" fontId="27" fillId="10" borderId="45" xfId="0" applyFont="1" applyFill="1" applyBorder="1" applyAlignment="1" applyProtection="1">
      <alignment vertical="top" wrapText="1"/>
      <protection locked="0"/>
    </xf>
    <xf numFmtId="0" fontId="29" fillId="10" borderId="45" xfId="0" applyFont="1" applyFill="1" applyBorder="1" applyAlignment="1" applyProtection="1">
      <alignment vertical="top" wrapText="1"/>
      <protection locked="0"/>
    </xf>
    <xf numFmtId="2" fontId="28" fillId="11" borderId="45" xfId="0" applyNumberFormat="1" applyFont="1" applyFill="1" applyBorder="1" applyAlignment="1" applyProtection="1">
      <alignment horizontal="center" vertical="top" wrapText="1"/>
      <protection locked="0"/>
    </xf>
    <xf numFmtId="0" fontId="32" fillId="3" borderId="0" xfId="0" applyFont="1" applyFill="1" applyAlignment="1">
      <alignment wrapText="1"/>
    </xf>
    <xf numFmtId="49" fontId="28" fillId="5" borderId="22" xfId="0" applyNumberFormat="1" applyFont="1" applyFill="1" applyBorder="1" applyAlignment="1" applyProtection="1">
      <alignment horizontal="left" vertical="center" wrapText="1"/>
      <protection locked="0"/>
    </xf>
    <xf numFmtId="49" fontId="27" fillId="5" borderId="30" xfId="0" applyNumberFormat="1" applyFont="1" applyFill="1" applyBorder="1" applyAlignment="1" applyProtection="1">
      <alignment horizontal="left" vertical="center" wrapText="1"/>
      <protection locked="0"/>
    </xf>
    <xf numFmtId="49" fontId="27" fillId="5" borderId="1" xfId="0" applyNumberFormat="1" applyFont="1" applyFill="1" applyBorder="1" applyAlignment="1" applyProtection="1">
      <alignment horizontal="left" vertical="center" wrapText="1"/>
      <protection locked="0"/>
    </xf>
    <xf numFmtId="49" fontId="27" fillId="5" borderId="19" xfId="0" applyNumberFormat="1" applyFont="1" applyFill="1" applyBorder="1" applyAlignment="1" applyProtection="1">
      <alignment horizontal="left" vertical="center" wrapText="1"/>
      <protection locked="0"/>
    </xf>
    <xf numFmtId="49" fontId="28" fillId="5" borderId="4" xfId="0" applyNumberFormat="1" applyFont="1" applyFill="1" applyBorder="1" applyAlignment="1" applyProtection="1">
      <alignment horizontal="left" vertical="center" wrapText="1"/>
      <protection locked="0"/>
    </xf>
    <xf numFmtId="49" fontId="28" fillId="5" borderId="17" xfId="0" applyNumberFormat="1" applyFont="1" applyFill="1" applyBorder="1" applyAlignment="1" applyProtection="1">
      <alignment horizontal="left" vertical="center" wrapText="1"/>
      <protection locked="0"/>
    </xf>
    <xf numFmtId="49" fontId="31" fillId="5" borderId="1" xfId="0" applyNumberFormat="1" applyFont="1" applyFill="1" applyBorder="1" applyAlignment="1">
      <alignment horizontal="left" vertical="center"/>
    </xf>
    <xf numFmtId="49" fontId="27" fillId="5" borderId="1" xfId="0" applyNumberFormat="1" applyFont="1" applyFill="1" applyBorder="1" applyAlignment="1">
      <alignment horizontal="left" vertical="center"/>
    </xf>
    <xf numFmtId="49" fontId="27" fillId="5" borderId="4" xfId="0" applyNumberFormat="1" applyFont="1" applyFill="1" applyBorder="1" applyAlignment="1">
      <alignment horizontal="left" vertical="center"/>
    </xf>
    <xf numFmtId="49" fontId="27" fillId="5" borderId="19" xfId="0" applyNumberFormat="1" applyFont="1" applyFill="1" applyBorder="1" applyAlignment="1">
      <alignment horizontal="left" vertical="center"/>
    </xf>
    <xf numFmtId="0" fontId="27" fillId="13" borderId="31" xfId="0" applyFont="1" applyFill="1" applyBorder="1" applyAlignment="1">
      <alignment vertical="top" wrapText="1"/>
    </xf>
    <xf numFmtId="0" fontId="27" fillId="13" borderId="42" xfId="0" applyFont="1" applyFill="1" applyBorder="1" applyAlignment="1">
      <alignment vertical="top"/>
    </xf>
    <xf numFmtId="0" fontId="27" fillId="13" borderId="28" xfId="0" applyFont="1" applyFill="1" applyBorder="1" applyAlignment="1">
      <alignment vertical="top" wrapText="1"/>
    </xf>
    <xf numFmtId="0" fontId="27" fillId="13" borderId="31" xfId="0" applyFont="1" applyFill="1" applyBorder="1" applyAlignment="1">
      <alignment vertical="center" wrapText="1"/>
    </xf>
    <xf numFmtId="0" fontId="27" fillId="13" borderId="29" xfId="0" applyFont="1" applyFill="1" applyBorder="1" applyAlignment="1">
      <alignment vertical="top" wrapText="1"/>
    </xf>
    <xf numFmtId="0" fontId="27" fillId="13" borderId="28" xfId="0" applyNumberFormat="1" applyFont="1" applyFill="1" applyBorder="1" applyAlignment="1">
      <alignment horizontal="left" vertical="center" wrapText="1"/>
    </xf>
    <xf numFmtId="0" fontId="27" fillId="13" borderId="42" xfId="0" applyFont="1" applyFill="1" applyBorder="1" applyAlignment="1">
      <alignment vertical="top" wrapText="1"/>
    </xf>
    <xf numFmtId="0" fontId="13" fillId="13" borderId="1" xfId="0" applyFont="1" applyFill="1" applyBorder="1" applyAlignment="1">
      <alignment horizontal="center" vertical="center"/>
    </xf>
    <xf numFmtId="0" fontId="13" fillId="13" borderId="25" xfId="0" applyFont="1" applyFill="1" applyBorder="1" applyAlignment="1">
      <alignment horizontal="left" vertical="center" wrapText="1"/>
    </xf>
    <xf numFmtId="0" fontId="13" fillId="13" borderId="1" xfId="0" applyFont="1" applyFill="1" applyBorder="1"/>
    <xf numFmtId="0" fontId="13" fillId="13" borderId="3" xfId="0" applyFont="1" applyFill="1" applyBorder="1"/>
    <xf numFmtId="0" fontId="13" fillId="13" borderId="19" xfId="0" applyFont="1" applyFill="1" applyBorder="1"/>
    <xf numFmtId="0" fontId="13" fillId="13" borderId="21" xfId="0" applyFont="1" applyFill="1" applyBorder="1"/>
    <xf numFmtId="0" fontId="13" fillId="13" borderId="16" xfId="0" applyFont="1" applyFill="1" applyBorder="1"/>
    <xf numFmtId="0" fontId="13" fillId="3" borderId="36" xfId="0" applyFont="1" applyFill="1" applyBorder="1" applyAlignment="1">
      <alignment horizontal="center"/>
    </xf>
    <xf numFmtId="0" fontId="13" fillId="3" borderId="3" xfId="0" applyFont="1" applyFill="1" applyBorder="1" applyAlignment="1">
      <alignment horizontal="center"/>
    </xf>
    <xf numFmtId="0" fontId="13" fillId="3" borderId="21" xfId="0" applyFont="1" applyFill="1" applyBorder="1" applyAlignment="1">
      <alignment horizontal="center"/>
    </xf>
    <xf numFmtId="0" fontId="13" fillId="13" borderId="28" xfId="0" applyFont="1" applyFill="1" applyBorder="1" applyAlignment="1">
      <alignment horizontal="left" wrapText="1"/>
    </xf>
    <xf numFmtId="0" fontId="13" fillId="13" borderId="28" xfId="0" applyFont="1" applyFill="1" applyBorder="1"/>
    <xf numFmtId="0" fontId="13" fillId="13" borderId="31" xfId="0" applyFont="1" applyFill="1" applyBorder="1"/>
    <xf numFmtId="0" fontId="13" fillId="13" borderId="29" xfId="0" applyFont="1" applyFill="1" applyBorder="1" applyAlignment="1">
      <alignment horizontal="left"/>
    </xf>
    <xf numFmtId="0" fontId="13" fillId="13" borderId="39" xfId="0" applyFont="1" applyFill="1" applyBorder="1" applyAlignment="1">
      <alignment horizontal="center" wrapText="1"/>
    </xf>
    <xf numFmtId="0" fontId="13" fillId="13" borderId="40" xfId="0" applyFont="1" applyFill="1" applyBorder="1" applyAlignment="1">
      <alignment horizontal="center" wrapText="1"/>
    </xf>
    <xf numFmtId="0" fontId="13" fillId="13" borderId="20" xfId="0" applyFont="1" applyFill="1" applyBorder="1" applyAlignment="1">
      <alignment horizontal="center" vertical="center" wrapText="1"/>
    </xf>
    <xf numFmtId="0" fontId="13" fillId="13" borderId="21" xfId="0" applyFont="1" applyFill="1" applyBorder="1" applyAlignment="1">
      <alignment horizontal="center" wrapText="1"/>
    </xf>
    <xf numFmtId="0" fontId="17" fillId="5" borderId="38" xfId="0" applyFont="1" applyFill="1" applyBorder="1" applyAlignment="1">
      <alignment horizontal="center" vertical="center" wrapText="1"/>
    </xf>
    <xf numFmtId="9" fontId="17" fillId="5" borderId="38" xfId="0" applyNumberFormat="1" applyFont="1" applyFill="1" applyBorder="1" applyAlignment="1">
      <alignment horizontal="center" vertical="center" wrapText="1"/>
    </xf>
    <xf numFmtId="0" fontId="13" fillId="13" borderId="42" xfId="0" applyFont="1" applyFill="1" applyBorder="1" applyAlignment="1">
      <alignment horizontal="left" wrapText="1"/>
    </xf>
    <xf numFmtId="0" fontId="0" fillId="0" borderId="0" xfId="0" applyAlignment="1">
      <alignment horizontal="center"/>
    </xf>
    <xf numFmtId="0" fontId="27" fillId="10" borderId="2" xfId="0" applyFont="1" applyFill="1" applyBorder="1" applyAlignment="1" applyProtection="1">
      <alignment horizontal="center" vertical="top" wrapText="1"/>
      <protection locked="0"/>
    </xf>
    <xf numFmtId="0" fontId="27" fillId="10" borderId="20" xfId="0" applyFont="1" applyFill="1" applyBorder="1" applyAlignment="1" applyProtection="1">
      <alignment horizontal="center" vertical="top" wrapText="1"/>
      <protection locked="0"/>
    </xf>
    <xf numFmtId="0" fontId="27" fillId="10" borderId="37" xfId="0" applyFont="1" applyFill="1" applyBorder="1" applyAlignment="1" applyProtection="1">
      <alignment horizontal="center" vertical="top" wrapText="1"/>
      <protection locked="0"/>
    </xf>
    <xf numFmtId="0" fontId="27" fillId="10" borderId="8" xfId="0" applyFont="1" applyFill="1" applyBorder="1" applyAlignment="1" applyProtection="1">
      <alignment horizontal="center" vertical="top" wrapText="1"/>
      <protection locked="0"/>
    </xf>
    <xf numFmtId="0" fontId="0" fillId="4" borderId="62" xfId="0" applyNumberFormat="1" applyFill="1" applyBorder="1" applyAlignment="1">
      <alignment horizontal="center"/>
    </xf>
    <xf numFmtId="0" fontId="0" fillId="4" borderId="2" xfId="0" applyNumberFormat="1" applyFill="1" applyBorder="1" applyAlignment="1">
      <alignment horizontal="center"/>
    </xf>
    <xf numFmtId="0" fontId="0" fillId="4" borderId="5" xfId="0" applyNumberFormat="1" applyFill="1" applyBorder="1" applyAlignment="1">
      <alignment horizontal="center"/>
    </xf>
    <xf numFmtId="0" fontId="27" fillId="0" borderId="2" xfId="0" quotePrefix="1" applyNumberFormat="1" applyFont="1" applyBorder="1" applyAlignment="1">
      <alignment horizontal="center" vertical="center" wrapText="1"/>
    </xf>
    <xf numFmtId="0" fontId="27" fillId="0" borderId="2" xfId="0" applyNumberFormat="1" applyFont="1" applyBorder="1" applyAlignment="1">
      <alignment horizontal="center" vertical="center" wrapText="1"/>
    </xf>
    <xf numFmtId="0" fontId="35" fillId="3" borderId="0" xfId="7" applyFont="1" applyFill="1" applyBorder="1" applyAlignment="1">
      <alignment horizontal="left" vertical="top" wrapText="1"/>
    </xf>
    <xf numFmtId="0" fontId="35" fillId="3" borderId="2" xfId="7" applyFont="1" applyFill="1" applyBorder="1" applyAlignment="1">
      <alignment vertical="top" wrapText="1"/>
    </xf>
    <xf numFmtId="0" fontId="35" fillId="3" borderId="2" xfId="7" applyFont="1" applyFill="1" applyBorder="1" applyAlignment="1">
      <alignment horizontal="left" vertical="top" wrapText="1"/>
    </xf>
    <xf numFmtId="0" fontId="35" fillId="3" borderId="2" xfId="0" applyFont="1" applyFill="1" applyBorder="1" applyAlignment="1">
      <alignment horizontal="left" vertical="top" wrapText="1"/>
    </xf>
    <xf numFmtId="0" fontId="35" fillId="3" borderId="41" xfId="0" applyFont="1" applyFill="1" applyBorder="1" applyAlignment="1">
      <alignment vertical="top" wrapText="1"/>
    </xf>
    <xf numFmtId="0" fontId="35" fillId="3" borderId="28" xfId="0" applyFont="1" applyFill="1" applyBorder="1" applyAlignment="1">
      <alignment vertical="top" wrapText="1"/>
    </xf>
    <xf numFmtId="0" fontId="35" fillId="3" borderId="28" xfId="0" applyFont="1" applyFill="1" applyBorder="1" applyAlignment="1">
      <alignment horizontal="justify" vertical="top" wrapText="1"/>
    </xf>
    <xf numFmtId="0" fontId="35" fillId="3" borderId="28" xfId="0" applyFont="1" applyFill="1" applyBorder="1" applyAlignment="1">
      <alignment vertical="top" wrapText="1"/>
    </xf>
    <xf numFmtId="0" fontId="35" fillId="3" borderId="29" xfId="0" applyFont="1" applyFill="1" applyBorder="1" applyAlignment="1">
      <alignment vertical="top" wrapText="1"/>
    </xf>
    <xf numFmtId="0" fontId="35" fillId="3" borderId="28" xfId="0" applyFont="1" applyFill="1" applyBorder="1" applyAlignment="1">
      <alignment horizontal="justify" vertical="top" wrapText="1"/>
    </xf>
    <xf numFmtId="0" fontId="35" fillId="3" borderId="28" xfId="0" applyFont="1" applyFill="1" applyBorder="1" applyAlignment="1">
      <alignment vertical="top" wrapText="1"/>
    </xf>
    <xf numFmtId="0" fontId="35" fillId="3" borderId="29" xfId="0" applyFont="1" applyFill="1" applyBorder="1" applyAlignment="1">
      <alignment vertical="top" wrapText="1"/>
    </xf>
    <xf numFmtId="0" fontId="35" fillId="3" borderId="28" xfId="0" applyFont="1" applyFill="1" applyBorder="1" applyAlignment="1">
      <alignment horizontal="justify" vertical="top" wrapText="1"/>
    </xf>
    <xf numFmtId="0" fontId="35" fillId="3" borderId="41" xfId="0" applyFont="1" applyFill="1" applyBorder="1" applyAlignment="1">
      <alignment horizontal="justify" vertical="top" wrapText="1"/>
    </xf>
    <xf numFmtId="0" fontId="37" fillId="16" borderId="2" xfId="24" applyFont="1" applyFill="1" applyBorder="1" applyAlignment="1">
      <alignment vertical="center"/>
    </xf>
    <xf numFmtId="0" fontId="41" fillId="15" borderId="42" xfId="24" applyFont="1" applyFill="1" applyBorder="1" applyAlignment="1">
      <alignment horizontal="justify" vertical="top" wrapText="1"/>
    </xf>
    <xf numFmtId="0" fontId="0" fillId="0" borderId="0" xfId="0"/>
    <xf numFmtId="0" fontId="37" fillId="0" borderId="2" xfId="24" applyFont="1" applyBorder="1"/>
    <xf numFmtId="0" fontId="37" fillId="0" borderId="2" xfId="24" applyFont="1" applyBorder="1" applyAlignment="1">
      <alignment horizontal="left" vertical="center" wrapText="1"/>
    </xf>
    <xf numFmtId="0" fontId="37" fillId="0" borderId="2" xfId="24" applyFont="1" applyBorder="1" applyAlignment="1">
      <alignment horizontal="center"/>
    </xf>
    <xf numFmtId="0" fontId="35" fillId="0" borderId="2" xfId="24" applyFont="1" applyBorder="1"/>
    <xf numFmtId="0" fontId="37" fillId="0" borderId="37" xfId="24" applyFont="1" applyBorder="1" applyAlignment="1"/>
    <xf numFmtId="0" fontId="37" fillId="0" borderId="2" xfId="24" applyFont="1" applyBorder="1" applyAlignment="1"/>
    <xf numFmtId="0" fontId="37" fillId="0" borderId="2" xfId="24" applyFont="1" applyBorder="1" applyAlignment="1">
      <alignment vertical="center"/>
    </xf>
    <xf numFmtId="0" fontId="37" fillId="0" borderId="0" xfId="24" applyFont="1" applyBorder="1" applyAlignment="1">
      <alignment horizontal="center" vertical="center"/>
    </xf>
    <xf numFmtId="0" fontId="37" fillId="0" borderId="0" xfId="24" applyFont="1" applyBorder="1" applyAlignment="1">
      <alignment horizontal="center" vertical="center" wrapText="1"/>
    </xf>
    <xf numFmtId="0" fontId="39" fillId="0" borderId="0" xfId="24" applyFont="1" applyBorder="1" applyAlignment="1">
      <alignment horizontal="center" vertical="center"/>
    </xf>
    <xf numFmtId="0" fontId="41" fillId="0" borderId="0" xfId="24" applyFont="1" applyBorder="1" applyAlignment="1">
      <alignment horizontal="center" vertical="center"/>
    </xf>
    <xf numFmtId="0" fontId="38" fillId="0" borderId="0" xfId="24" applyFont="1" applyFill="1" applyBorder="1" applyAlignment="1">
      <alignment horizontal="center" vertical="center" wrapText="1"/>
    </xf>
    <xf numFmtId="0" fontId="41" fillId="15" borderId="28" xfId="24" applyFont="1" applyFill="1" applyBorder="1" applyAlignment="1">
      <alignment horizontal="justify" vertical="top" wrapText="1"/>
    </xf>
    <xf numFmtId="0" fontId="41" fillId="15" borderId="28" xfId="24" applyFont="1" applyFill="1" applyBorder="1" applyAlignment="1">
      <alignment vertical="center" wrapText="1"/>
    </xf>
    <xf numFmtId="0" fontId="41" fillId="15" borderId="28" xfId="24" applyFont="1" applyFill="1" applyBorder="1" applyAlignment="1">
      <alignment horizontal="center" vertical="center" wrapText="1"/>
    </xf>
    <xf numFmtId="0" fontId="41" fillId="15" borderId="28" xfId="24" applyFont="1" applyFill="1" applyBorder="1" applyAlignment="1">
      <alignment vertical="top" wrapText="1"/>
    </xf>
    <xf numFmtId="0" fontId="41" fillId="15" borderId="28" xfId="24" applyNumberFormat="1" applyFont="1" applyFill="1" applyBorder="1" applyAlignment="1">
      <alignment horizontal="justify" vertical="top" wrapText="1"/>
    </xf>
    <xf numFmtId="0" fontId="41" fillId="15" borderId="28" xfId="24" applyFont="1" applyFill="1" applyBorder="1" applyAlignment="1">
      <alignment horizontal="center" vertical="top" wrapText="1"/>
    </xf>
    <xf numFmtId="0" fontId="41" fillId="15" borderId="28" xfId="24" applyFont="1" applyFill="1" applyBorder="1" applyAlignment="1">
      <alignment horizontal="center" vertical="distributed"/>
    </xf>
    <xf numFmtId="0" fontId="41" fillId="15" borderId="28" xfId="24" applyFont="1" applyFill="1" applyBorder="1" applyAlignment="1">
      <alignment vertical="distributed"/>
    </xf>
    <xf numFmtId="0" fontId="40" fillId="15" borderId="28" xfId="24" applyFont="1" applyFill="1" applyBorder="1" applyAlignment="1">
      <alignment horizontal="justify" vertical="top" wrapText="1"/>
    </xf>
    <xf numFmtId="0" fontId="41" fillId="15" borderId="28" xfId="24" applyNumberFormat="1" applyFont="1" applyFill="1" applyBorder="1" applyAlignment="1">
      <alignment vertical="top" wrapText="1"/>
    </xf>
    <xf numFmtId="0" fontId="41" fillId="15" borderId="31" xfId="24" applyFont="1" applyFill="1" applyBorder="1" applyAlignment="1">
      <alignment vertical="top" wrapText="1"/>
    </xf>
    <xf numFmtId="0" fontId="0" fillId="0" borderId="0" xfId="0" applyAlignment="1">
      <alignment horizontal="justify" vertical="top" wrapText="1"/>
    </xf>
    <xf numFmtId="0" fontId="0" fillId="0" borderId="0" xfId="0"/>
    <xf numFmtId="0" fontId="37" fillId="0" borderId="0" xfId="24" applyFont="1"/>
    <xf numFmtId="0" fontId="38" fillId="0" borderId="0" xfId="24" applyFont="1"/>
    <xf numFmtId="0" fontId="37" fillId="0" borderId="2" xfId="24" applyFont="1" applyBorder="1"/>
    <xf numFmtId="0" fontId="37" fillId="0" borderId="2" xfId="24" applyFont="1" applyBorder="1" applyAlignment="1">
      <alignment horizontal="left" vertical="center" wrapText="1"/>
    </xf>
    <xf numFmtId="0" fontId="37" fillId="0" borderId="2" xfId="24" applyFont="1" applyBorder="1" applyAlignment="1"/>
    <xf numFmtId="0" fontId="37" fillId="0" borderId="2" xfId="24" applyFont="1" applyBorder="1" applyAlignment="1">
      <alignment vertical="center"/>
    </xf>
    <xf numFmtId="0" fontId="37" fillId="0" borderId="0" xfId="24" applyFont="1" applyBorder="1" applyAlignment="1">
      <alignment horizontal="center" vertical="center"/>
    </xf>
    <xf numFmtId="0" fontId="41" fillId="15" borderId="28" xfId="24" applyFont="1" applyFill="1" applyBorder="1" applyAlignment="1">
      <alignment vertical="top" wrapText="1"/>
    </xf>
    <xf numFmtId="0" fontId="41" fillId="15" borderId="28" xfId="24" applyFont="1" applyFill="1" applyBorder="1" applyAlignment="1">
      <alignment horizontal="center" vertical="distributed"/>
    </xf>
    <xf numFmtId="0" fontId="37" fillId="0" borderId="2" xfId="24" applyFont="1" applyBorder="1" applyAlignment="1">
      <alignment horizontal="center" vertical="center"/>
    </xf>
    <xf numFmtId="0" fontId="37" fillId="17" borderId="2" xfId="24" applyFont="1" applyFill="1" applyBorder="1" applyAlignment="1">
      <alignment horizontal="justify" vertical="center" wrapText="1"/>
    </xf>
    <xf numFmtId="0" fontId="37" fillId="17" borderId="2" xfId="24" applyFont="1" applyFill="1" applyBorder="1" applyAlignment="1">
      <alignment horizontal="justify" vertical="top" wrapText="1"/>
    </xf>
    <xf numFmtId="0" fontId="37" fillId="18" borderId="1" xfId="24" applyFont="1" applyFill="1" applyBorder="1" applyAlignment="1">
      <alignment horizontal="justify" vertical="center" wrapText="1"/>
    </xf>
    <xf numFmtId="0" fontId="37" fillId="18" borderId="1" xfId="24" applyFont="1" applyFill="1" applyBorder="1" applyAlignment="1">
      <alignment vertical="center" wrapText="1"/>
    </xf>
    <xf numFmtId="0" fontId="37" fillId="18" borderId="1" xfId="24" applyFont="1" applyFill="1" applyBorder="1" applyAlignment="1">
      <alignment horizontal="left" vertical="center" wrapText="1"/>
    </xf>
    <xf numFmtId="3" fontId="37" fillId="18" borderId="1" xfId="24" applyNumberFormat="1" applyFont="1" applyFill="1" applyBorder="1" applyAlignment="1">
      <alignment vertical="center" wrapText="1"/>
    </xf>
    <xf numFmtId="0" fontId="37" fillId="18" borderId="1" xfId="24" applyFont="1" applyFill="1" applyBorder="1" applyAlignment="1">
      <alignment vertical="center"/>
    </xf>
    <xf numFmtId="0" fontId="37" fillId="18" borderId="1" xfId="24" applyFont="1" applyFill="1" applyBorder="1" applyAlignment="1">
      <alignment horizontal="left" vertical="center"/>
    </xf>
    <xf numFmtId="0" fontId="37" fillId="18" borderId="30" xfId="24" applyFont="1" applyFill="1" applyBorder="1" applyAlignment="1">
      <alignment vertical="center" wrapText="1"/>
    </xf>
    <xf numFmtId="0" fontId="38" fillId="14" borderId="23" xfId="24" applyFont="1" applyFill="1" applyBorder="1" applyAlignment="1">
      <alignment horizontal="center" vertical="center" wrapText="1"/>
    </xf>
    <xf numFmtId="0" fontId="33" fillId="14" borderId="20" xfId="0" applyFont="1" applyFill="1" applyBorder="1" applyAlignment="1" applyProtection="1">
      <alignment horizontal="center" vertical="center" wrapText="1"/>
      <protection locked="0"/>
    </xf>
    <xf numFmtId="0" fontId="33" fillId="14" borderId="59" xfId="0" applyFont="1" applyFill="1" applyBorder="1" applyAlignment="1" applyProtection="1">
      <alignment horizontal="center" vertical="center" wrapText="1"/>
      <protection locked="0"/>
    </xf>
    <xf numFmtId="0" fontId="37" fillId="0" borderId="2" xfId="24" applyFont="1" applyFill="1" applyBorder="1" applyAlignment="1">
      <alignment vertical="center"/>
    </xf>
    <xf numFmtId="0" fontId="37" fillId="0" borderId="2" xfId="24" applyFont="1" applyBorder="1" applyAlignment="1">
      <alignment horizontal="center" vertical="center"/>
    </xf>
    <xf numFmtId="0" fontId="37" fillId="0" borderId="2" xfId="24" applyFont="1" applyBorder="1" applyAlignment="1">
      <alignment horizontal="left" vertical="center" wrapText="1"/>
    </xf>
    <xf numFmtId="0" fontId="37" fillId="17" borderId="37" xfId="24" applyFont="1" applyFill="1" applyBorder="1" applyAlignment="1">
      <alignment horizontal="justify" vertical="center" wrapText="1"/>
    </xf>
    <xf numFmtId="0" fontId="43" fillId="18" borderId="1" xfId="24" applyFont="1" applyFill="1" applyBorder="1" applyAlignment="1">
      <alignment horizontal="justify" vertical="center" wrapText="1"/>
    </xf>
    <xf numFmtId="0" fontId="43" fillId="0" borderId="2" xfId="24" applyFont="1" applyBorder="1" applyAlignment="1">
      <alignment horizontal="left" vertical="center" wrapText="1"/>
    </xf>
    <xf numFmtId="0" fontId="43" fillId="16" borderId="2" xfId="24" applyFont="1" applyFill="1" applyBorder="1" applyAlignment="1">
      <alignment vertical="center"/>
    </xf>
    <xf numFmtId="0" fontId="43" fillId="17" borderId="2" xfId="24" applyFont="1" applyFill="1" applyBorder="1" applyAlignment="1">
      <alignment horizontal="justify" vertical="center" wrapText="1"/>
    </xf>
    <xf numFmtId="0" fontId="43" fillId="18" borderId="1" xfId="24" applyFont="1" applyFill="1" applyBorder="1" applyAlignment="1">
      <alignment horizontal="left" vertical="center" wrapText="1"/>
    </xf>
    <xf numFmtId="0" fontId="43" fillId="0" borderId="2" xfId="24" applyFont="1" applyBorder="1" applyAlignment="1">
      <alignment horizontal="center"/>
    </xf>
    <xf numFmtId="0" fontId="43" fillId="0" borderId="2" xfId="24" applyFont="1" applyBorder="1" applyAlignment="1">
      <alignment horizontal="center" vertical="center"/>
    </xf>
    <xf numFmtId="0" fontId="43" fillId="17" borderId="2" xfId="24" applyFont="1" applyFill="1" applyBorder="1" applyAlignment="1">
      <alignment horizontal="justify" vertical="top" wrapText="1"/>
    </xf>
    <xf numFmtId="0" fontId="43" fillId="18" borderId="1" xfId="24" applyFont="1" applyFill="1" applyBorder="1" applyAlignment="1">
      <alignment vertical="center" wrapText="1"/>
    </xf>
    <xf numFmtId="0" fontId="43" fillId="0" borderId="2" xfId="24" applyFont="1" applyBorder="1" applyAlignment="1"/>
    <xf numFmtId="0" fontId="43" fillId="0" borderId="2" xfId="24" applyFont="1" applyBorder="1"/>
    <xf numFmtId="0" fontId="44" fillId="18" borderId="1" xfId="24" applyFont="1" applyFill="1" applyBorder="1" applyAlignment="1">
      <alignment horizontal="left" vertical="center" wrapText="1"/>
    </xf>
    <xf numFmtId="0" fontId="44" fillId="0" borderId="2" xfId="24" applyFont="1" applyBorder="1" applyAlignment="1">
      <alignment horizontal="left" vertical="center" wrapText="1"/>
    </xf>
    <xf numFmtId="0" fontId="44" fillId="0" borderId="2" xfId="24" applyFont="1" applyBorder="1" applyAlignment="1"/>
    <xf numFmtId="0" fontId="44" fillId="17" borderId="2" xfId="24" applyFont="1" applyFill="1" applyBorder="1" applyAlignment="1">
      <alignment horizontal="justify" vertical="center" wrapText="1"/>
    </xf>
    <xf numFmtId="0" fontId="44" fillId="18" borderId="1" xfId="24" applyFont="1" applyFill="1" applyBorder="1" applyAlignment="1">
      <alignment horizontal="justify" vertical="center" wrapText="1"/>
    </xf>
    <xf numFmtId="0" fontId="44" fillId="18" borderId="4" xfId="24" applyFont="1" applyFill="1" applyBorder="1" applyAlignment="1">
      <alignment horizontal="justify" vertical="center" wrapText="1"/>
    </xf>
    <xf numFmtId="0" fontId="44" fillId="0" borderId="5" xfId="24" applyFont="1" applyBorder="1" applyAlignment="1">
      <alignment horizontal="left" vertical="center" wrapText="1"/>
    </xf>
    <xf numFmtId="0" fontId="44" fillId="16" borderId="5" xfId="24" applyFont="1" applyFill="1" applyBorder="1" applyAlignment="1">
      <alignment vertical="center"/>
    </xf>
    <xf numFmtId="0" fontId="44" fillId="17" borderId="5" xfId="24" applyFont="1" applyFill="1" applyBorder="1" applyAlignment="1">
      <alignment horizontal="justify" vertical="center" wrapText="1"/>
    </xf>
    <xf numFmtId="0" fontId="44" fillId="16" borderId="2" xfId="24" applyFont="1" applyFill="1" applyBorder="1" applyAlignment="1">
      <alignment vertical="center"/>
    </xf>
    <xf numFmtId="0" fontId="44" fillId="16" borderId="2" xfId="24" applyFont="1" applyFill="1" applyBorder="1"/>
    <xf numFmtId="0" fontId="43" fillId="18" borderId="1" xfId="24" applyFont="1" applyFill="1" applyBorder="1" applyAlignment="1">
      <alignment vertical="center"/>
    </xf>
    <xf numFmtId="0" fontId="43" fillId="18" borderId="1" xfId="24" applyFont="1" applyFill="1" applyBorder="1" applyAlignment="1">
      <alignment horizontal="left" vertical="center"/>
    </xf>
    <xf numFmtId="0" fontId="44" fillId="18" borderId="1" xfId="24" applyFont="1" applyFill="1" applyBorder="1" applyAlignment="1">
      <alignment horizontal="left" vertical="center"/>
    </xf>
    <xf numFmtId="0" fontId="44" fillId="16" borderId="2" xfId="24" applyFont="1" applyFill="1" applyBorder="1" applyAlignment="1">
      <alignment horizontal="center"/>
    </xf>
    <xf numFmtId="0" fontId="44" fillId="16" borderId="2" xfId="24" applyFont="1" applyFill="1" applyBorder="1" applyAlignment="1">
      <alignment horizontal="center" vertical="center"/>
    </xf>
    <xf numFmtId="0" fontId="45" fillId="17" borderId="2" xfId="24" applyFont="1" applyFill="1" applyBorder="1" applyAlignment="1">
      <alignment horizontal="justify" vertical="center" wrapText="1"/>
    </xf>
    <xf numFmtId="0" fontId="43" fillId="16" borderId="2" xfId="24" applyFont="1" applyFill="1" applyBorder="1" applyAlignment="1">
      <alignment horizontal="center"/>
    </xf>
    <xf numFmtId="0" fontId="0" fillId="4" borderId="54" xfId="0" applyNumberFormat="1" applyFill="1" applyBorder="1"/>
    <xf numFmtId="0" fontId="27" fillId="0" borderId="36" xfId="0" quotePrefix="1" applyNumberFormat="1" applyFont="1" applyBorder="1" applyAlignment="1">
      <alignment vertical="center" wrapText="1"/>
    </xf>
    <xf numFmtId="0" fontId="0" fillId="0" borderId="36" xfId="0" applyNumberFormat="1" applyFill="1" applyBorder="1"/>
    <xf numFmtId="0" fontId="0" fillId="0" borderId="37" xfId="0" applyFill="1" applyBorder="1"/>
    <xf numFmtId="0" fontId="0" fillId="0" borderId="37" xfId="0" applyNumberFormat="1" applyFill="1" applyBorder="1"/>
    <xf numFmtId="0" fontId="0" fillId="4" borderId="60" xfId="0" applyNumberFormat="1" applyFill="1" applyBorder="1"/>
    <xf numFmtId="0" fontId="27" fillId="0" borderId="21" xfId="0" quotePrefix="1" applyNumberFormat="1" applyFont="1" applyBorder="1" applyAlignment="1">
      <alignment vertical="center" wrapText="1"/>
    </xf>
    <xf numFmtId="49" fontId="31" fillId="19" borderId="19" xfId="0" applyNumberFormat="1" applyFont="1" applyFill="1" applyBorder="1" applyAlignment="1">
      <alignment horizontal="center" vertical="center"/>
    </xf>
    <xf numFmtId="0" fontId="27" fillId="19" borderId="29" xfId="0" applyFont="1" applyFill="1" applyBorder="1" applyAlignment="1">
      <alignment vertical="top"/>
    </xf>
    <xf numFmtId="0" fontId="27" fillId="19" borderId="29" xfId="0" applyFont="1" applyFill="1" applyBorder="1" applyAlignment="1">
      <alignment vertical="top" wrapText="1"/>
    </xf>
    <xf numFmtId="0" fontId="27" fillId="0" borderId="70" xfId="0" quotePrefix="1" applyNumberFormat="1" applyFont="1" applyBorder="1" applyAlignment="1">
      <alignment vertical="center" wrapText="1"/>
    </xf>
    <xf numFmtId="0" fontId="5" fillId="0" borderId="0" xfId="25"/>
    <xf numFmtId="0" fontId="48" fillId="20" borderId="17" xfId="25" applyFont="1" applyFill="1" applyBorder="1" applyAlignment="1">
      <alignment horizontal="center" vertical="center" wrapText="1"/>
    </xf>
    <xf numFmtId="0" fontId="48" fillId="20" borderId="8" xfId="25" applyFont="1" applyFill="1" applyBorder="1" applyAlignment="1">
      <alignment horizontal="center" vertical="center" wrapText="1"/>
    </xf>
    <xf numFmtId="0" fontId="50" fillId="0" borderId="1" xfId="25" applyFont="1" applyFill="1" applyBorder="1" applyAlignment="1">
      <alignment horizontal="justify" vertical="center" wrapText="1"/>
    </xf>
    <xf numFmtId="0" fontId="50" fillId="0" borderId="2" xfId="25" applyFont="1" applyFill="1" applyBorder="1" applyAlignment="1">
      <alignment horizontal="justify" vertical="center" wrapText="1"/>
    </xf>
    <xf numFmtId="0" fontId="50" fillId="0" borderId="1" xfId="25" applyFont="1" applyFill="1" applyBorder="1" applyAlignment="1">
      <alignment horizontal="left" vertical="center" wrapText="1"/>
    </xf>
    <xf numFmtId="0" fontId="50" fillId="0" borderId="2" xfId="25" applyFont="1" applyFill="1" applyBorder="1" applyAlignment="1">
      <alignment horizontal="left" vertical="center" wrapText="1"/>
    </xf>
    <xf numFmtId="0" fontId="50" fillId="0" borderId="19" xfId="25" applyFont="1" applyFill="1" applyBorder="1" applyAlignment="1">
      <alignment horizontal="left" vertical="center" wrapText="1"/>
    </xf>
    <xf numFmtId="0" fontId="50" fillId="0" borderId="20" xfId="25" applyFont="1" applyFill="1" applyBorder="1" applyAlignment="1">
      <alignment horizontal="left" vertical="center" wrapText="1"/>
    </xf>
    <xf numFmtId="0" fontId="51" fillId="0" borderId="22" xfId="25" applyFont="1" applyFill="1" applyBorder="1" applyAlignment="1">
      <alignment horizontal="left" vertical="center" wrapText="1"/>
    </xf>
    <xf numFmtId="0" fontId="51" fillId="0" borderId="23" xfId="25" applyFont="1" applyFill="1" applyBorder="1" applyAlignment="1">
      <alignment horizontal="left" vertical="center" wrapText="1"/>
    </xf>
    <xf numFmtId="0" fontId="50" fillId="0" borderId="37" xfId="25" applyFont="1" applyFill="1" applyBorder="1" applyAlignment="1">
      <alignment horizontal="left" vertical="center" wrapText="1"/>
    </xf>
    <xf numFmtId="0" fontId="50" fillId="0" borderId="30" xfId="25" applyFont="1" applyFill="1" applyBorder="1" applyAlignment="1">
      <alignment horizontal="left" vertical="center" wrapText="1"/>
    </xf>
    <xf numFmtId="0" fontId="51" fillId="0" borderId="5" xfId="25" applyFont="1" applyFill="1" applyBorder="1" applyAlignment="1">
      <alignment horizontal="left" vertical="center" wrapText="1"/>
    </xf>
    <xf numFmtId="0" fontId="51" fillId="0" borderId="4" xfId="25" applyFont="1" applyFill="1" applyBorder="1" applyAlignment="1">
      <alignment horizontal="left" vertical="center" wrapText="1"/>
    </xf>
    <xf numFmtId="0" fontId="50" fillId="0" borderId="30" xfId="25" applyFont="1" applyFill="1" applyBorder="1" applyAlignment="1">
      <alignment vertical="center" wrapText="1"/>
    </xf>
    <xf numFmtId="0" fontId="50" fillId="0" borderId="37" xfId="25" applyFont="1" applyFill="1" applyBorder="1" applyAlignment="1">
      <alignment vertical="center" wrapText="1"/>
    </xf>
    <xf numFmtId="0" fontId="50" fillId="0" borderId="19" xfId="25" applyFont="1" applyFill="1" applyBorder="1" applyAlignment="1">
      <alignment vertical="center" wrapText="1"/>
    </xf>
    <xf numFmtId="0" fontId="50" fillId="0" borderId="20" xfId="25" applyFont="1" applyFill="1" applyBorder="1" applyAlignment="1">
      <alignment vertical="center" wrapText="1"/>
    </xf>
    <xf numFmtId="0" fontId="51" fillId="0" borderId="17" xfId="25" applyFont="1" applyFill="1" applyBorder="1" applyAlignment="1">
      <alignment horizontal="left" vertical="center" wrapText="1"/>
    </xf>
    <xf numFmtId="0" fontId="51" fillId="0" borderId="8" xfId="25" applyFont="1" applyFill="1" applyBorder="1" applyAlignment="1">
      <alignment horizontal="left" vertical="center" wrapText="1"/>
    </xf>
    <xf numFmtId="49" fontId="51" fillId="0" borderId="23" xfId="25" applyNumberFormat="1" applyFont="1" applyFill="1" applyBorder="1" applyAlignment="1">
      <alignment horizontal="left" vertical="center" wrapText="1"/>
    </xf>
    <xf numFmtId="49" fontId="51" fillId="0" borderId="5" xfId="25" applyNumberFormat="1" applyFont="1" applyFill="1" applyBorder="1" applyAlignment="1">
      <alignment horizontal="left" vertical="center" wrapText="1"/>
    </xf>
    <xf numFmtId="49" fontId="50" fillId="0" borderId="37" xfId="25" applyNumberFormat="1" applyFont="1" applyFill="1" applyBorder="1" applyAlignment="1">
      <alignment horizontal="left" vertical="center" wrapText="1"/>
    </xf>
    <xf numFmtId="49" fontId="50" fillId="0" borderId="2" xfId="25" applyNumberFormat="1" applyFont="1" applyFill="1" applyBorder="1" applyAlignment="1">
      <alignment horizontal="left" vertical="center" wrapText="1"/>
    </xf>
    <xf numFmtId="49" fontId="50" fillId="0" borderId="20" xfId="25" applyNumberFormat="1" applyFont="1" applyFill="1" applyBorder="1" applyAlignment="1">
      <alignment horizontal="left" vertical="center" wrapText="1"/>
    </xf>
    <xf numFmtId="49" fontId="51" fillId="0" borderId="37" xfId="25" applyNumberFormat="1" applyFont="1" applyFill="1" applyBorder="1" applyAlignment="1">
      <alignment vertical="center" wrapText="1"/>
    </xf>
    <xf numFmtId="49" fontId="50" fillId="0" borderId="2" xfId="25" applyNumberFormat="1" applyFont="1" applyFill="1" applyBorder="1" applyAlignment="1">
      <alignment horizontal="justify" vertical="center" wrapText="1"/>
    </xf>
    <xf numFmtId="49" fontId="50" fillId="0" borderId="20" xfId="25" applyNumberFormat="1" applyFont="1" applyFill="1" applyBorder="1" applyAlignment="1">
      <alignment vertical="center" wrapText="1"/>
    </xf>
    <xf numFmtId="49" fontId="51" fillId="0" borderId="8" xfId="25" applyNumberFormat="1" applyFont="1" applyFill="1" applyBorder="1" applyAlignment="1">
      <alignment horizontal="left" vertical="center" wrapText="1"/>
    </xf>
    <xf numFmtId="0" fontId="27" fillId="13" borderId="31" xfId="0" applyFont="1" applyFill="1" applyBorder="1" applyAlignment="1">
      <alignment vertical="top" wrapText="1"/>
    </xf>
    <xf numFmtId="0" fontId="27" fillId="13" borderId="31" xfId="0" applyFont="1" applyFill="1" applyBorder="1" applyAlignment="1">
      <alignment vertical="top" wrapText="1"/>
    </xf>
    <xf numFmtId="0" fontId="27" fillId="13" borderId="31" xfId="0" applyFont="1" applyFill="1" applyBorder="1" applyAlignment="1">
      <alignment vertical="center" wrapText="1"/>
    </xf>
    <xf numFmtId="0" fontId="27" fillId="13" borderId="31" xfId="0" applyFont="1" applyFill="1" applyBorder="1" applyAlignment="1">
      <alignment vertical="top" wrapText="1"/>
    </xf>
    <xf numFmtId="0" fontId="27" fillId="13" borderId="31" xfId="0" applyFont="1" applyFill="1" applyBorder="1" applyAlignment="1">
      <alignment vertical="top" wrapText="1"/>
    </xf>
    <xf numFmtId="0" fontId="27" fillId="0" borderId="50" xfId="0" applyNumberFormat="1" applyFont="1" applyBorder="1" applyAlignment="1">
      <alignment vertical="center"/>
    </xf>
    <xf numFmtId="0" fontId="27" fillId="0" borderId="50" xfId="0" applyNumberFormat="1" applyFont="1" applyFill="1" applyBorder="1" applyAlignment="1">
      <alignment vertical="center"/>
    </xf>
    <xf numFmtId="0" fontId="16" fillId="3" borderId="0" xfId="0" applyNumberFormat="1" applyFont="1" applyFill="1"/>
    <xf numFmtId="0" fontId="0" fillId="3" borderId="0" xfId="0" applyNumberFormat="1" applyFill="1"/>
    <xf numFmtId="0" fontId="15" fillId="3" borderId="0" xfId="0" applyFont="1" applyFill="1" applyAlignment="1">
      <alignment horizontal="center"/>
    </xf>
    <xf numFmtId="0" fontId="27" fillId="16" borderId="2" xfId="0" applyNumberFormat="1" applyFont="1" applyFill="1" applyBorder="1" applyAlignment="1">
      <alignment vertical="center"/>
    </xf>
    <xf numFmtId="0" fontId="27" fillId="16" borderId="2" xfId="0" applyNumberFormat="1" applyFont="1" applyFill="1" applyBorder="1" applyAlignment="1">
      <alignment vertical="center" wrapText="1"/>
    </xf>
    <xf numFmtId="40" fontId="27" fillId="16" borderId="2" xfId="0" applyNumberFormat="1" applyFont="1" applyFill="1" applyBorder="1" applyAlignment="1">
      <alignment vertical="center"/>
    </xf>
    <xf numFmtId="2" fontId="28" fillId="11" borderId="36" xfId="0" applyNumberFormat="1" applyFont="1" applyFill="1" applyBorder="1" applyAlignment="1" applyProtection="1">
      <alignment horizontal="center" vertical="top" wrapText="1"/>
      <protection locked="0"/>
    </xf>
    <xf numFmtId="40" fontId="27" fillId="2" borderId="2" xfId="0" quotePrefix="1" applyNumberFormat="1" applyFont="1" applyFill="1" applyBorder="1" applyAlignment="1" applyProtection="1">
      <alignment vertical="top" wrapText="1"/>
      <protection locked="0"/>
    </xf>
    <xf numFmtId="40" fontId="28" fillId="3" borderId="23" xfId="0" quotePrefix="1" applyNumberFormat="1" applyFont="1" applyFill="1" applyBorder="1" applyAlignment="1" applyProtection="1">
      <alignment vertical="top" wrapText="1"/>
      <protection locked="0"/>
    </xf>
    <xf numFmtId="40" fontId="27" fillId="2" borderId="20" xfId="0" quotePrefix="1" applyNumberFormat="1" applyFont="1" applyFill="1" applyBorder="1" applyAlignment="1" applyProtection="1">
      <alignment vertical="top" wrapText="1"/>
      <protection locked="0"/>
    </xf>
    <xf numFmtId="0" fontId="15" fillId="3" borderId="0" xfId="0" applyFont="1" applyFill="1" applyAlignment="1">
      <alignment horizontal="center"/>
    </xf>
    <xf numFmtId="0" fontId="27" fillId="0" borderId="6" xfId="0" applyNumberFormat="1" applyFont="1" applyFill="1" applyBorder="1" applyAlignment="1">
      <alignment vertical="center"/>
    </xf>
    <xf numFmtId="0" fontId="27" fillId="16" borderId="22" xfId="0" applyNumberFormat="1" applyFont="1" applyFill="1" applyBorder="1" applyAlignment="1">
      <alignment vertical="center"/>
    </xf>
    <xf numFmtId="0" fontId="27" fillId="16" borderId="23" xfId="0" applyNumberFormat="1" applyFont="1" applyFill="1" applyBorder="1" applyAlignment="1">
      <alignment vertical="center"/>
    </xf>
    <xf numFmtId="0" fontId="27" fillId="16" borderId="24" xfId="0" applyNumberFormat="1" applyFont="1" applyFill="1" applyBorder="1" applyAlignment="1">
      <alignment vertical="center"/>
    </xf>
    <xf numFmtId="0" fontId="27" fillId="16" borderId="1" xfId="0" applyNumberFormat="1" applyFont="1" applyFill="1" applyBorder="1" applyAlignment="1">
      <alignment vertical="center"/>
    </xf>
    <xf numFmtId="0" fontId="27" fillId="16" borderId="3" xfId="0" applyNumberFormat="1" applyFont="1" applyFill="1" applyBorder="1" applyAlignment="1">
      <alignment vertical="center"/>
    </xf>
    <xf numFmtId="0" fontId="27" fillId="16" borderId="1" xfId="0" applyNumberFormat="1" applyFont="1" applyFill="1" applyBorder="1" applyAlignment="1">
      <alignment vertical="center" wrapText="1"/>
    </xf>
    <xf numFmtId="0" fontId="27" fillId="16" borderId="3" xfId="0" applyNumberFormat="1" applyFont="1" applyFill="1" applyBorder="1" applyAlignment="1">
      <alignment vertical="center" wrapText="1"/>
    </xf>
    <xf numFmtId="0" fontId="27" fillId="16" borderId="19" xfId="0" applyNumberFormat="1" applyFont="1" applyFill="1" applyBorder="1" applyAlignment="1">
      <alignment vertical="center"/>
    </xf>
    <xf numFmtId="0" fontId="27" fillId="16" borderId="20" xfId="0" applyNumberFormat="1" applyFont="1" applyFill="1" applyBorder="1" applyAlignment="1">
      <alignment vertical="center"/>
    </xf>
    <xf numFmtId="0" fontId="27" fillId="16" borderId="21" xfId="0" applyNumberFormat="1" applyFont="1" applyFill="1" applyBorder="1" applyAlignment="1">
      <alignment vertical="center"/>
    </xf>
    <xf numFmtId="0" fontId="27" fillId="16" borderId="22" xfId="0" applyNumberFormat="1" applyFont="1" applyFill="1" applyBorder="1" applyAlignment="1">
      <alignment vertical="center" wrapText="1"/>
    </xf>
    <xf numFmtId="0" fontId="27" fillId="16" borderId="23" xfId="0" applyNumberFormat="1" applyFont="1" applyFill="1" applyBorder="1" applyAlignment="1">
      <alignment vertical="center" wrapText="1"/>
    </xf>
    <xf numFmtId="0" fontId="27" fillId="16" borderId="24" xfId="0" applyNumberFormat="1" applyFont="1" applyFill="1" applyBorder="1" applyAlignment="1">
      <alignment vertical="center" wrapText="1"/>
    </xf>
    <xf numFmtId="40" fontId="27" fillId="16" borderId="1" xfId="0" applyNumberFormat="1" applyFont="1" applyFill="1" applyBorder="1" applyAlignment="1">
      <alignment vertical="center"/>
    </xf>
    <xf numFmtId="40" fontId="27" fillId="16" borderId="3" xfId="0" applyNumberFormat="1" applyFont="1" applyFill="1" applyBorder="1" applyAlignment="1">
      <alignment vertical="center"/>
    </xf>
    <xf numFmtId="0" fontId="27" fillId="16" borderId="19" xfId="0" applyNumberFormat="1" applyFont="1" applyFill="1" applyBorder="1" applyAlignment="1">
      <alignment vertical="center" wrapText="1"/>
    </xf>
    <xf numFmtId="0" fontId="27" fillId="16" borderId="20" xfId="0" applyNumberFormat="1" applyFont="1" applyFill="1" applyBorder="1" applyAlignment="1">
      <alignment vertical="center" wrapText="1"/>
    </xf>
    <xf numFmtId="0" fontId="27" fillId="16" borderId="21" xfId="0" applyNumberFormat="1" applyFont="1" applyFill="1" applyBorder="1" applyAlignment="1">
      <alignment vertical="center" wrapText="1"/>
    </xf>
    <xf numFmtId="0" fontId="0" fillId="16" borderId="19" xfId="0" applyNumberFormat="1" applyFill="1" applyBorder="1"/>
    <xf numFmtId="0" fontId="0" fillId="16" borderId="20" xfId="0" applyNumberFormat="1" applyFill="1" applyBorder="1"/>
    <xf numFmtId="0" fontId="0" fillId="16" borderId="21" xfId="0" applyNumberFormat="1" applyFill="1" applyBorder="1"/>
    <xf numFmtId="0" fontId="27" fillId="16" borderId="17" xfId="0" applyNumberFormat="1" applyFont="1" applyFill="1" applyBorder="1" applyAlignment="1">
      <alignment vertical="center"/>
    </xf>
    <xf numFmtId="0" fontId="27" fillId="16" borderId="8" xfId="0" applyNumberFormat="1" applyFont="1" applyFill="1" applyBorder="1" applyAlignment="1">
      <alignment vertical="center"/>
    </xf>
    <xf numFmtId="0" fontId="27" fillId="16" borderId="14" xfId="0" applyNumberFormat="1" applyFont="1" applyFill="1" applyBorder="1" applyAlignment="1">
      <alignment vertical="center"/>
    </xf>
    <xf numFmtId="0" fontId="27" fillId="0" borderId="17" xfId="0" applyNumberFormat="1" applyFont="1" applyBorder="1" applyAlignment="1">
      <alignment vertical="center"/>
    </xf>
    <xf numFmtId="0" fontId="27" fillId="0" borderId="8" xfId="0" applyNumberFormat="1" applyFont="1" applyBorder="1" applyAlignment="1">
      <alignment vertical="center"/>
    </xf>
    <xf numFmtId="0" fontId="27" fillId="0" borderId="14" xfId="0" applyNumberFormat="1" applyFont="1" applyBorder="1" applyAlignment="1">
      <alignment vertical="center"/>
    </xf>
    <xf numFmtId="49" fontId="27" fillId="2" borderId="3" xfId="0" quotePrefix="1" applyNumberFormat="1" applyFont="1" applyFill="1" applyBorder="1" applyAlignment="1">
      <alignment vertical="top" wrapText="1"/>
    </xf>
    <xf numFmtId="0" fontId="37" fillId="0" borderId="2" xfId="30" applyFont="1" applyBorder="1" applyAlignment="1">
      <alignment horizontal="justify" vertical="center" wrapText="1"/>
    </xf>
    <xf numFmtId="0" fontId="52" fillId="0" borderId="39" xfId="30" applyFont="1" applyFill="1" applyBorder="1" applyAlignment="1">
      <alignment horizontal="left" vertical="center"/>
    </xf>
    <xf numFmtId="0" fontId="2" fillId="0" borderId="0" xfId="30" applyFont="1" applyFill="1"/>
    <xf numFmtId="0" fontId="54" fillId="0" borderId="0" xfId="30" applyFont="1" applyFill="1" applyAlignment="1">
      <alignment horizontal="centerContinuous" wrapText="1"/>
    </xf>
    <xf numFmtId="0" fontId="53" fillId="16" borderId="2" xfId="30" applyFont="1" applyFill="1" applyBorder="1" applyAlignment="1">
      <alignment horizontal="center" vertical="center" wrapText="1"/>
    </xf>
    <xf numFmtId="0" fontId="53" fillId="0" borderId="2" xfId="30" applyFont="1" applyBorder="1" applyAlignment="1">
      <alignment horizontal="left" vertical="center"/>
    </xf>
    <xf numFmtId="0" fontId="53" fillId="0" borderId="2" xfId="30" applyFont="1" applyBorder="1" applyAlignment="1">
      <alignment horizontal="center" vertical="center"/>
    </xf>
    <xf numFmtId="0" fontId="53" fillId="16" borderId="2" xfId="30" applyFont="1" applyFill="1" applyBorder="1"/>
    <xf numFmtId="0" fontId="53" fillId="0" borderId="2" xfId="30" applyFont="1" applyBorder="1"/>
    <xf numFmtId="0" fontId="53" fillId="0" borderId="2" xfId="30" quotePrefix="1" applyFont="1" applyBorder="1" applyAlignment="1">
      <alignment vertical="center" wrapText="1"/>
    </xf>
    <xf numFmtId="0" fontId="53" fillId="16" borderId="2" xfId="30" quotePrefix="1" applyFont="1" applyFill="1" applyBorder="1" applyAlignment="1">
      <alignment vertical="center" wrapText="1"/>
    </xf>
    <xf numFmtId="0" fontId="53" fillId="0" borderId="2" xfId="30" quotePrefix="1" applyFont="1" applyBorder="1" applyAlignment="1">
      <alignment vertical="center"/>
    </xf>
    <xf numFmtId="0" fontId="53" fillId="16" borderId="2" xfId="30" quotePrefix="1" applyFont="1" applyFill="1" applyBorder="1" applyAlignment="1">
      <alignment vertical="center"/>
    </xf>
    <xf numFmtId="49" fontId="31" fillId="5" borderId="72" xfId="0" applyNumberFormat="1" applyFont="1" applyFill="1" applyBorder="1" applyAlignment="1">
      <alignment horizontal="center" vertical="center"/>
    </xf>
    <xf numFmtId="0" fontId="28" fillId="3" borderId="61" xfId="0" applyFont="1" applyFill="1" applyBorder="1" applyAlignment="1">
      <alignment vertical="top" wrapText="1"/>
    </xf>
    <xf numFmtId="0" fontId="27" fillId="0" borderId="40" xfId="0" applyNumberFormat="1" applyFont="1" applyBorder="1" applyAlignment="1">
      <alignment vertical="center"/>
    </xf>
    <xf numFmtId="0" fontId="27" fillId="16" borderId="48" xfId="0" applyNumberFormat="1" applyFont="1" applyFill="1" applyBorder="1" applyAlignment="1">
      <alignment vertical="center"/>
    </xf>
    <xf numFmtId="0" fontId="27" fillId="16" borderId="61" xfId="0" applyNumberFormat="1" applyFont="1" applyFill="1" applyBorder="1" applyAlignment="1">
      <alignment vertical="center"/>
    </xf>
    <xf numFmtId="0" fontId="27" fillId="16" borderId="60" xfId="0" applyNumberFormat="1" applyFont="1" applyFill="1" applyBorder="1" applyAlignment="1">
      <alignment vertical="center"/>
    </xf>
    <xf numFmtId="0" fontId="27" fillId="16" borderId="30" xfId="0" applyNumberFormat="1" applyFont="1" applyFill="1" applyBorder="1" applyAlignment="1">
      <alignment vertical="center"/>
    </xf>
    <xf numFmtId="0" fontId="27" fillId="16" borderId="37" xfId="0" applyNumberFormat="1" applyFont="1" applyFill="1" applyBorder="1" applyAlignment="1">
      <alignment vertical="center"/>
    </xf>
    <xf numFmtId="0" fontId="27" fillId="16" borderId="16" xfId="0" applyNumberFormat="1" applyFont="1" applyFill="1" applyBorder="1" applyAlignment="1">
      <alignment vertical="center"/>
    </xf>
    <xf numFmtId="0" fontId="27" fillId="5" borderId="44" xfId="0" applyFont="1" applyFill="1" applyBorder="1" applyAlignment="1">
      <alignment vertical="top" wrapText="1"/>
    </xf>
    <xf numFmtId="0" fontId="27" fillId="16" borderId="4" xfId="0" applyNumberFormat="1" applyFont="1" applyFill="1" applyBorder="1" applyAlignment="1">
      <alignment vertical="center"/>
    </xf>
    <xf numFmtId="0" fontId="27" fillId="16" borderId="5" xfId="0" applyNumberFormat="1" applyFont="1" applyFill="1" applyBorder="1" applyAlignment="1">
      <alignment vertical="center"/>
    </xf>
    <xf numFmtId="0" fontId="27" fillId="16" borderId="36" xfId="0" applyNumberFormat="1" applyFont="1" applyFill="1" applyBorder="1" applyAlignment="1">
      <alignment vertical="center"/>
    </xf>
    <xf numFmtId="0" fontId="27" fillId="3" borderId="2" xfId="0" applyFont="1" applyFill="1" applyBorder="1"/>
    <xf numFmtId="0" fontId="27" fillId="0" borderId="23" xfId="0" quotePrefix="1" applyNumberFormat="1" applyFont="1" applyBorder="1" applyAlignment="1">
      <alignment vertical="center"/>
    </xf>
    <xf numFmtId="0" fontId="27" fillId="3" borderId="23" xfId="0" applyFont="1" applyFill="1" applyBorder="1"/>
    <xf numFmtId="0" fontId="27" fillId="5" borderId="24" xfId="0" applyFont="1" applyFill="1" applyBorder="1" applyAlignment="1">
      <alignment vertical="top" wrapText="1"/>
    </xf>
    <xf numFmtId="49" fontId="31" fillId="5" borderId="19" xfId="0" applyNumberFormat="1" applyFont="1" applyFill="1" applyBorder="1" applyAlignment="1">
      <alignment horizontal="center" vertical="center"/>
    </xf>
    <xf numFmtId="0" fontId="27" fillId="0" borderId="20" xfId="0" quotePrefix="1" applyNumberFormat="1" applyFont="1" applyBorder="1" applyAlignment="1">
      <alignment vertical="center"/>
    </xf>
    <xf numFmtId="0" fontId="27" fillId="3" borderId="20" xfId="0" applyFont="1" applyFill="1" applyBorder="1"/>
    <xf numFmtId="0" fontId="27" fillId="5" borderId="21" xfId="0" applyFont="1" applyFill="1" applyBorder="1" applyAlignment="1">
      <alignment vertical="top" wrapText="1"/>
    </xf>
    <xf numFmtId="49" fontId="31" fillId="6" borderId="48" xfId="0" applyNumberFormat="1" applyFont="1" applyFill="1" applyBorder="1" applyAlignment="1">
      <alignment horizontal="center" vertical="center"/>
    </xf>
    <xf numFmtId="0" fontId="27" fillId="0" borderId="60" xfId="0" applyNumberFormat="1" applyFont="1" applyBorder="1" applyAlignment="1">
      <alignment vertical="center"/>
    </xf>
    <xf numFmtId="49" fontId="31" fillId="6" borderId="30" xfId="0" applyNumberFormat="1" applyFont="1" applyFill="1" applyBorder="1" applyAlignment="1">
      <alignment horizontal="center" vertical="center"/>
    </xf>
    <xf numFmtId="0" fontId="27" fillId="0" borderId="16" xfId="0" applyNumberFormat="1" applyFont="1" applyBorder="1" applyAlignment="1">
      <alignment vertical="center"/>
    </xf>
    <xf numFmtId="0" fontId="27" fillId="6" borderId="31" xfId="0" applyFont="1" applyFill="1" applyBorder="1" applyAlignment="1">
      <alignment wrapText="1"/>
    </xf>
    <xf numFmtId="0" fontId="27" fillId="16" borderId="4" xfId="0" applyNumberFormat="1" applyFont="1" applyFill="1" applyBorder="1" applyAlignment="1">
      <alignment vertical="center" wrapText="1"/>
    </xf>
    <xf numFmtId="0" fontId="27" fillId="16" borderId="5" xfId="0" applyNumberFormat="1" applyFont="1" applyFill="1" applyBorder="1" applyAlignment="1">
      <alignment vertical="center" wrapText="1"/>
    </xf>
    <xf numFmtId="0" fontId="27" fillId="16" borderId="36" xfId="0" applyNumberFormat="1" applyFont="1" applyFill="1" applyBorder="1" applyAlignment="1">
      <alignment vertical="center" wrapText="1"/>
    </xf>
    <xf numFmtId="0" fontId="27" fillId="0" borderId="2" xfId="0" applyNumberFormat="1" applyFont="1" applyBorder="1" applyAlignment="1">
      <alignment vertical="center"/>
    </xf>
    <xf numFmtId="49" fontId="31" fillId="6" borderId="22" xfId="0" applyNumberFormat="1" applyFont="1" applyFill="1" applyBorder="1" applyAlignment="1">
      <alignment horizontal="center" vertical="center"/>
    </xf>
    <xf numFmtId="0" fontId="27" fillId="0" borderId="23" xfId="0" applyNumberFormat="1" applyFont="1" applyBorder="1" applyAlignment="1">
      <alignment vertical="center"/>
    </xf>
    <xf numFmtId="0" fontId="16" fillId="3" borderId="23" xfId="0" applyFont="1" applyFill="1" applyBorder="1"/>
    <xf numFmtId="0" fontId="27" fillId="0" borderId="20" xfId="0" applyNumberFormat="1" applyFont="1" applyBorder="1" applyAlignment="1">
      <alignment vertical="center"/>
    </xf>
    <xf numFmtId="0" fontId="16" fillId="3" borderId="20" xfId="0" applyFont="1" applyFill="1" applyBorder="1"/>
    <xf numFmtId="0" fontId="27" fillId="0" borderId="11" xfId="0" applyNumberFormat="1" applyFont="1" applyBorder="1" applyAlignment="1">
      <alignment vertical="center" wrapText="1"/>
    </xf>
    <xf numFmtId="0" fontId="27" fillId="16" borderId="10" xfId="0" applyNumberFormat="1" applyFont="1" applyFill="1" applyBorder="1" applyAlignment="1">
      <alignment vertical="center" wrapText="1"/>
    </xf>
    <xf numFmtId="0" fontId="27" fillId="16" borderId="59" xfId="0" applyNumberFormat="1" applyFont="1" applyFill="1" applyBorder="1" applyAlignment="1">
      <alignment vertical="center" wrapText="1"/>
    </xf>
    <xf numFmtId="0" fontId="27" fillId="16" borderId="11" xfId="0" applyNumberFormat="1" applyFont="1" applyFill="1" applyBorder="1" applyAlignment="1">
      <alignment vertical="center" wrapText="1"/>
    </xf>
    <xf numFmtId="49" fontId="31" fillId="5" borderId="64" xfId="0" applyNumberFormat="1" applyFont="1" applyFill="1" applyBorder="1" applyAlignment="1">
      <alignment horizontal="center" vertical="center"/>
    </xf>
    <xf numFmtId="0" fontId="28" fillId="3" borderId="62" xfId="0" applyFont="1" applyFill="1" applyBorder="1" applyAlignment="1">
      <alignment vertical="top" wrapText="1"/>
    </xf>
    <xf numFmtId="0" fontId="27" fillId="0" borderId="69" xfId="0" applyNumberFormat="1" applyFont="1" applyBorder="1" applyAlignment="1">
      <alignment vertical="center"/>
    </xf>
    <xf numFmtId="0" fontId="27" fillId="16" borderId="43" xfId="0" applyNumberFormat="1" applyFont="1" applyFill="1" applyBorder="1" applyAlignment="1">
      <alignment vertical="center"/>
    </xf>
    <xf numFmtId="0" fontId="27" fillId="16" borderId="62" xfId="0" applyNumberFormat="1" applyFont="1" applyFill="1" applyBorder="1" applyAlignment="1">
      <alignment vertical="center"/>
    </xf>
    <xf numFmtId="0" fontId="27" fillId="16" borderId="53" xfId="0" applyNumberFormat="1" applyFont="1" applyFill="1" applyBorder="1" applyAlignment="1">
      <alignment vertical="center"/>
    </xf>
    <xf numFmtId="0" fontId="27" fillId="5" borderId="3" xfId="0" applyFont="1" applyFill="1" applyBorder="1" applyAlignment="1">
      <alignment vertical="top" wrapText="1"/>
    </xf>
    <xf numFmtId="0" fontId="27" fillId="6" borderId="58" xfId="0" applyFont="1" applyFill="1" applyBorder="1" applyAlignment="1">
      <alignment horizontal="left" vertical="center" wrapText="1"/>
    </xf>
    <xf numFmtId="0" fontId="27" fillId="0" borderId="24" xfId="0" applyNumberFormat="1" applyFont="1" applyBorder="1" applyAlignment="1">
      <alignment vertical="center"/>
    </xf>
    <xf numFmtId="0" fontId="0" fillId="3" borderId="65" xfId="0" applyFill="1" applyBorder="1"/>
    <xf numFmtId="49" fontId="31" fillId="6" borderId="10" xfId="0" applyNumberFormat="1" applyFont="1" applyFill="1" applyBorder="1" applyAlignment="1">
      <alignment horizontal="center" vertical="center"/>
    </xf>
    <xf numFmtId="0" fontId="27" fillId="16" borderId="10" xfId="0" applyNumberFormat="1" applyFont="1" applyFill="1" applyBorder="1" applyAlignment="1">
      <alignment vertical="center"/>
    </xf>
    <xf numFmtId="0" fontId="27" fillId="16" borderId="59" xfId="0" applyNumberFormat="1" applyFont="1" applyFill="1" applyBorder="1" applyAlignment="1">
      <alignment vertical="center"/>
    </xf>
    <xf numFmtId="0" fontId="27" fillId="16" borderId="11" xfId="0" applyNumberFormat="1" applyFont="1" applyFill="1" applyBorder="1" applyAlignment="1">
      <alignment vertical="center"/>
    </xf>
    <xf numFmtId="0" fontId="0" fillId="3" borderId="73" xfId="0" applyFill="1" applyBorder="1"/>
    <xf numFmtId="0" fontId="27" fillId="6" borderId="35" xfId="0" applyFont="1" applyFill="1" applyBorder="1" applyAlignment="1">
      <alignment horizontal="left" vertical="center" wrapText="1"/>
    </xf>
    <xf numFmtId="49" fontId="28" fillId="3" borderId="74" xfId="0" applyNumberFormat="1" applyFont="1" applyFill="1" applyBorder="1" applyAlignment="1">
      <alignment vertical="top" wrapText="1"/>
    </xf>
    <xf numFmtId="49" fontId="31" fillId="19" borderId="17" xfId="0" applyNumberFormat="1" applyFont="1" applyFill="1" applyBorder="1" applyAlignment="1">
      <alignment horizontal="center" vertical="center"/>
    </xf>
    <xf numFmtId="49" fontId="28" fillId="3" borderId="9" xfId="0" applyNumberFormat="1" applyFont="1" applyFill="1" applyBorder="1" applyAlignment="1">
      <alignment vertical="top" wrapText="1"/>
    </xf>
    <xf numFmtId="0" fontId="27" fillId="6" borderId="21" xfId="0" applyFont="1" applyFill="1" applyBorder="1" applyAlignment="1">
      <alignment vertical="top" wrapText="1"/>
    </xf>
    <xf numFmtId="0" fontId="27" fillId="6" borderId="24" xfId="0" applyFont="1" applyFill="1" applyBorder="1" applyAlignment="1">
      <alignment vertical="center" wrapText="1"/>
    </xf>
    <xf numFmtId="0" fontId="0" fillId="3" borderId="59" xfId="0" applyNumberFormat="1" applyFill="1" applyBorder="1" applyAlignment="1">
      <alignment vertical="top"/>
    </xf>
    <xf numFmtId="0" fontId="0" fillId="3" borderId="8" xfId="0" applyNumberFormat="1" applyFill="1" applyBorder="1" applyAlignment="1">
      <alignment vertical="top"/>
    </xf>
    <xf numFmtId="0" fontId="0" fillId="3" borderId="62" xfId="0" applyNumberFormat="1" applyFill="1" applyBorder="1" applyAlignment="1">
      <alignment vertical="top"/>
    </xf>
    <xf numFmtId="0" fontId="0" fillId="3" borderId="8" xfId="0" applyNumberFormat="1" applyFill="1" applyBorder="1" applyAlignment="1">
      <alignment horizontal="left" vertical="top" wrapText="1"/>
    </xf>
    <xf numFmtId="0" fontId="37" fillId="0" borderId="37" xfId="24" applyFont="1" applyBorder="1" applyAlignment="1">
      <alignment horizontal="left" vertical="center" wrapText="1"/>
    </xf>
    <xf numFmtId="0" fontId="43" fillId="18" borderId="17" xfId="24" applyFont="1" applyFill="1" applyBorder="1" applyAlignment="1">
      <alignment horizontal="justify" vertical="center" wrapText="1"/>
    </xf>
    <xf numFmtId="0" fontId="43" fillId="0" borderId="8" xfId="24" applyFont="1" applyBorder="1" applyAlignment="1">
      <alignment horizontal="left" vertical="center" wrapText="1"/>
    </xf>
    <xf numFmtId="0" fontId="43" fillId="16" borderId="8" xfId="24" applyFont="1" applyFill="1" applyBorder="1" applyAlignment="1">
      <alignment horizontal="center"/>
    </xf>
    <xf numFmtId="0" fontId="43" fillId="17" borderId="8" xfId="24" applyFont="1" applyFill="1" applyBorder="1" applyAlignment="1">
      <alignment horizontal="justify" vertical="center" wrapText="1"/>
    </xf>
    <xf numFmtId="0" fontId="37" fillId="0" borderId="63" xfId="24" applyFont="1" applyBorder="1" applyAlignment="1">
      <alignment horizontal="center" vertical="center"/>
    </xf>
    <xf numFmtId="0" fontId="43" fillId="0" borderId="14" xfId="24" applyFont="1" applyBorder="1" applyAlignment="1">
      <alignment horizontal="left" vertical="center" wrapText="1"/>
    </xf>
    <xf numFmtId="2" fontId="28" fillId="11" borderId="2" xfId="0" applyNumberFormat="1" applyFont="1" applyFill="1" applyBorder="1" applyAlignment="1" applyProtection="1">
      <alignment horizontal="center" vertical="top" wrapText="1"/>
      <protection locked="0"/>
    </xf>
    <xf numFmtId="0" fontId="33" fillId="2" borderId="5" xfId="0" applyFont="1" applyFill="1" applyBorder="1" applyAlignment="1" applyProtection="1">
      <alignment vertical="top" wrapText="1"/>
      <protection locked="0"/>
    </xf>
    <xf numFmtId="49" fontId="27" fillId="2" borderId="2" xfId="0" quotePrefix="1" applyNumberFormat="1" applyFont="1" applyFill="1" applyBorder="1" applyAlignment="1" applyProtection="1">
      <alignment vertical="top" wrapText="1"/>
      <protection locked="0"/>
    </xf>
    <xf numFmtId="40" fontId="28" fillId="0" borderId="23" xfId="0" quotePrefix="1" applyNumberFormat="1" applyFont="1" applyFill="1" applyBorder="1" applyAlignment="1" applyProtection="1">
      <alignment vertical="top" wrapText="1"/>
      <protection locked="0"/>
    </xf>
    <xf numFmtId="49" fontId="27" fillId="2" borderId="20" xfId="0" quotePrefix="1" applyNumberFormat="1" applyFont="1" applyFill="1" applyBorder="1" applyAlignment="1" applyProtection="1">
      <alignment vertical="top" wrapText="1"/>
      <protection locked="0"/>
    </xf>
    <xf numFmtId="2" fontId="28" fillId="11" borderId="37" xfId="0" applyNumberFormat="1" applyFont="1" applyFill="1" applyBorder="1" applyAlignment="1" applyProtection="1">
      <alignment horizontal="center" vertical="top" wrapText="1"/>
      <protection locked="0"/>
    </xf>
    <xf numFmtId="40" fontId="27" fillId="2" borderId="37" xfId="0" quotePrefix="1" applyNumberFormat="1" applyFont="1" applyFill="1" applyBorder="1" applyAlignment="1" applyProtection="1">
      <alignment vertical="top" wrapText="1"/>
      <protection locked="0"/>
    </xf>
    <xf numFmtId="2" fontId="28" fillId="11" borderId="16" xfId="0" applyNumberFormat="1" applyFont="1" applyFill="1" applyBorder="1" applyAlignment="1" applyProtection="1">
      <alignment horizontal="center" vertical="top" wrapText="1"/>
      <protection locked="0"/>
    </xf>
    <xf numFmtId="49" fontId="28" fillId="5" borderId="10" xfId="0" applyNumberFormat="1" applyFont="1" applyFill="1" applyBorder="1" applyAlignment="1" applyProtection="1">
      <alignment horizontal="left" vertical="center" wrapText="1"/>
      <protection locked="0"/>
    </xf>
    <xf numFmtId="0" fontId="28" fillId="2" borderId="59" xfId="0" applyFont="1" applyFill="1" applyBorder="1" applyAlignment="1" applyProtection="1">
      <alignment vertical="top" wrapText="1"/>
      <protection locked="0"/>
    </xf>
    <xf numFmtId="49" fontId="27" fillId="3" borderId="59" xfId="0" applyNumberFormat="1" applyFont="1" applyFill="1" applyBorder="1" applyAlignment="1" applyProtection="1">
      <alignment horizontal="center" vertical="top" wrapText="1"/>
      <protection locked="0"/>
    </xf>
    <xf numFmtId="0" fontId="27" fillId="10" borderId="11" xfId="0" applyFont="1" applyFill="1" applyBorder="1" applyAlignment="1" applyProtection="1">
      <alignment vertical="top" wrapText="1"/>
      <protection locked="0"/>
    </xf>
    <xf numFmtId="49" fontId="30" fillId="3" borderId="59" xfId="0" applyNumberFormat="1" applyFont="1" applyFill="1" applyBorder="1" applyAlignment="1" applyProtection="1">
      <alignment horizontal="center" vertical="top" wrapText="1"/>
      <protection locked="0"/>
    </xf>
    <xf numFmtId="40" fontId="28" fillId="3" borderId="59" xfId="0" applyNumberFormat="1" applyFont="1" applyFill="1" applyBorder="1" applyAlignment="1" applyProtection="1">
      <alignment vertical="top" wrapText="1"/>
      <protection locked="0"/>
    </xf>
    <xf numFmtId="40" fontId="27" fillId="2" borderId="50" xfId="0" quotePrefix="1" applyNumberFormat="1" applyFont="1" applyFill="1" applyBorder="1" applyAlignment="1" applyProtection="1">
      <alignment vertical="top" wrapText="1"/>
      <protection locked="0"/>
    </xf>
    <xf numFmtId="2" fontId="28" fillId="11" borderId="70" xfId="0" applyNumberFormat="1" applyFont="1" applyFill="1" applyBorder="1" applyAlignment="1" applyProtection="1">
      <alignment horizontal="center" vertical="top" wrapText="1"/>
      <protection locked="0"/>
    </xf>
    <xf numFmtId="0" fontId="13" fillId="20" borderId="1" xfId="0" applyFont="1" applyFill="1" applyBorder="1"/>
    <xf numFmtId="0" fontId="0" fillId="20" borderId="2" xfId="0" applyFill="1" applyBorder="1"/>
    <xf numFmtId="0" fontId="0" fillId="20" borderId="3" xfId="0" applyFill="1" applyBorder="1"/>
    <xf numFmtId="0" fontId="0" fillId="20" borderId="0" xfId="0" applyFill="1"/>
    <xf numFmtId="0" fontId="13" fillId="20" borderId="31" xfId="0" applyFont="1" applyFill="1" applyBorder="1"/>
    <xf numFmtId="0" fontId="13" fillId="20" borderId="30" xfId="0" applyFont="1" applyFill="1" applyBorder="1"/>
    <xf numFmtId="0" fontId="0" fillId="20" borderId="37" xfId="0" applyFill="1" applyBorder="1"/>
    <xf numFmtId="0" fontId="0" fillId="20" borderId="16" xfId="0" applyFill="1" applyBorder="1"/>
    <xf numFmtId="0" fontId="56" fillId="20" borderId="0" xfId="0" applyFont="1" applyFill="1"/>
    <xf numFmtId="0" fontId="27" fillId="0" borderId="37" xfId="0" quotePrefix="1" applyNumberFormat="1" applyFont="1" applyBorder="1" applyAlignment="1">
      <alignment vertical="center" wrapText="1"/>
    </xf>
    <xf numFmtId="49" fontId="27" fillId="0" borderId="54" xfId="0" quotePrefix="1" applyNumberFormat="1" applyFont="1" applyBorder="1" applyAlignment="1">
      <alignment vertical="center" wrapText="1"/>
    </xf>
    <xf numFmtId="0" fontId="27" fillId="0" borderId="0" xfId="0" applyFont="1" applyFill="1" applyBorder="1" applyAlignment="1">
      <alignment horizontal="center" vertical="center"/>
    </xf>
    <xf numFmtId="0" fontId="27" fillId="0" borderId="0" xfId="0" applyFont="1" applyFill="1" applyBorder="1"/>
    <xf numFmtId="0" fontId="27" fillId="3" borderId="54" xfId="0" applyNumberFormat="1" applyFont="1" applyFill="1" applyBorder="1" applyAlignment="1">
      <alignment vertical="center"/>
    </xf>
    <xf numFmtId="0" fontId="37" fillId="0" borderId="0" xfId="0" applyFont="1" applyAlignment="1">
      <alignment horizontal="justify" vertical="center" wrapText="1"/>
    </xf>
    <xf numFmtId="0" fontId="38" fillId="0" borderId="0" xfId="0" applyFont="1" applyBorder="1" applyAlignment="1">
      <alignment horizontal="center" vertical="center" wrapText="1"/>
    </xf>
    <xf numFmtId="0" fontId="38" fillId="21" borderId="2" xfId="0" applyFont="1" applyFill="1" applyBorder="1" applyAlignment="1">
      <alignment horizontal="center" vertical="center" wrapText="1"/>
    </xf>
    <xf numFmtId="0" fontId="38" fillId="0" borderId="2" xfId="0" applyFont="1" applyBorder="1" applyAlignment="1">
      <alignment horizontal="center" vertical="center" wrapText="1"/>
    </xf>
    <xf numFmtId="0" fontId="60" fillId="0" borderId="2" xfId="0" applyFont="1" applyBorder="1" applyAlignment="1">
      <alignment horizontal="justify" vertical="center" wrapText="1"/>
    </xf>
    <xf numFmtId="0" fontId="48" fillId="0" borderId="2" xfId="0" applyFont="1" applyBorder="1" applyAlignment="1">
      <alignment horizontal="center" vertical="center" wrapText="1"/>
    </xf>
    <xf numFmtId="0" fontId="37" fillId="0" borderId="2" xfId="0" applyFont="1" applyBorder="1" applyAlignment="1">
      <alignment horizontal="justify" vertical="center" wrapText="1"/>
    </xf>
    <xf numFmtId="0" fontId="38" fillId="0" borderId="0" xfId="0" applyFont="1" applyBorder="1" applyAlignment="1">
      <alignment horizontal="justify" vertical="center" wrapText="1"/>
    </xf>
    <xf numFmtId="0" fontId="38" fillId="21" borderId="2" xfId="0" applyFont="1" applyFill="1" applyBorder="1" applyAlignment="1">
      <alignment horizontal="justify" vertical="center" wrapText="1"/>
    </xf>
    <xf numFmtId="0" fontId="37" fillId="14" borderId="37" xfId="0" applyFont="1" applyFill="1" applyBorder="1" applyAlignment="1">
      <alignment horizontal="justify" vertical="center" wrapText="1"/>
    </xf>
    <xf numFmtId="0" fontId="37" fillId="14" borderId="2" xfId="0" applyFont="1" applyFill="1" applyBorder="1" applyAlignment="1">
      <alignment horizontal="justify" vertical="center" wrapText="1"/>
    </xf>
    <xf numFmtId="0" fontId="60" fillId="0" borderId="0" xfId="0" applyFont="1" applyAlignment="1">
      <alignment horizontal="justify" vertical="center" wrapText="1"/>
    </xf>
    <xf numFmtId="0" fontId="37" fillId="3" borderId="6" xfId="0" applyFont="1" applyFill="1" applyBorder="1" applyAlignment="1">
      <alignment horizontal="justify" vertical="center" wrapText="1"/>
    </xf>
    <xf numFmtId="0" fontId="60" fillId="0" borderId="33" xfId="0" applyFont="1" applyBorder="1" applyAlignment="1">
      <alignment horizontal="justify" vertical="center" wrapText="1"/>
    </xf>
    <xf numFmtId="0" fontId="37" fillId="14" borderId="61" xfId="0" applyFont="1" applyFill="1" applyBorder="1" applyAlignment="1">
      <alignment horizontal="justify" vertical="center" wrapText="1"/>
    </xf>
    <xf numFmtId="0" fontId="37" fillId="14" borderId="6" xfId="0" applyFont="1" applyFill="1" applyBorder="1" applyAlignment="1">
      <alignment horizontal="justify" vertical="center" wrapText="1"/>
    </xf>
    <xf numFmtId="0" fontId="37" fillId="14" borderId="75" xfId="0" applyFont="1" applyFill="1" applyBorder="1" applyAlignment="1">
      <alignment horizontal="justify" vertical="center" wrapText="1"/>
    </xf>
    <xf numFmtId="0" fontId="37" fillId="0" borderId="6" xfId="0" applyFont="1" applyBorder="1" applyAlignment="1">
      <alignment horizontal="justify" vertical="center" wrapText="1"/>
    </xf>
    <xf numFmtId="0" fontId="60" fillId="0" borderId="76" xfId="0" applyFont="1" applyBorder="1" applyAlignment="1">
      <alignment horizontal="justify" vertical="center" wrapText="1"/>
    </xf>
    <xf numFmtId="0" fontId="37" fillId="14" borderId="5" xfId="0" applyFont="1" applyFill="1" applyBorder="1" applyAlignment="1">
      <alignment horizontal="justify" vertical="center" wrapText="1"/>
    </xf>
    <xf numFmtId="0" fontId="37" fillId="3" borderId="2" xfId="0" applyFont="1" applyFill="1" applyBorder="1" applyAlignment="1">
      <alignment horizontal="justify" vertical="center" wrapText="1"/>
    </xf>
    <xf numFmtId="0" fontId="63" fillId="0" borderId="2" xfId="0" applyFont="1" applyBorder="1" applyAlignment="1">
      <alignment horizontal="justify" vertical="center" wrapText="1"/>
    </xf>
    <xf numFmtId="0" fontId="63" fillId="0" borderId="6" xfId="0" applyFont="1" applyBorder="1" applyAlignment="1">
      <alignment horizontal="justify" vertical="center" wrapText="1"/>
    </xf>
    <xf numFmtId="0" fontId="63" fillId="0" borderId="0" xfId="0" applyFont="1" applyAlignment="1">
      <alignment horizontal="justify" vertical="center" wrapText="1"/>
    </xf>
    <xf numFmtId="0" fontId="64" fillId="0" borderId="2" xfId="0" applyFont="1" applyBorder="1" applyAlignment="1">
      <alignment vertical="center" wrapText="1"/>
    </xf>
    <xf numFmtId="0" fontId="37" fillId="0" borderId="0" xfId="0" applyFont="1" applyAlignment="1">
      <alignment horizontal="left" vertical="center"/>
    </xf>
    <xf numFmtId="0" fontId="37" fillId="0" borderId="0" xfId="0" applyFont="1" applyAlignment="1">
      <alignment horizontal="left" vertical="center" wrapText="1"/>
    </xf>
    <xf numFmtId="0" fontId="32" fillId="3" borderId="0" xfId="0" applyFont="1" applyFill="1" applyAlignment="1">
      <alignment horizontal="left"/>
    </xf>
    <xf numFmtId="0" fontId="31" fillId="3" borderId="65" xfId="0" applyFont="1" applyFill="1" applyBorder="1" applyAlignment="1" applyProtection="1">
      <alignment horizontal="left" wrapText="1"/>
      <protection locked="0"/>
    </xf>
    <xf numFmtId="0" fontId="27" fillId="13" borderId="31" xfId="0" applyFont="1" applyFill="1" applyBorder="1" applyAlignment="1">
      <alignment horizontal="center"/>
    </xf>
    <xf numFmtId="0" fontId="27" fillId="13" borderId="58" xfId="0" applyFont="1" applyFill="1" applyBorder="1" applyAlignment="1">
      <alignment horizontal="center"/>
    </xf>
    <xf numFmtId="0" fontId="27" fillId="13" borderId="42" xfId="0" applyFont="1" applyFill="1" applyBorder="1" applyAlignment="1">
      <alignment horizontal="center"/>
    </xf>
    <xf numFmtId="0" fontId="31" fillId="5" borderId="22" xfId="0" applyFont="1" applyFill="1" applyBorder="1" applyAlignment="1">
      <alignment horizontal="center" vertical="center" wrapText="1"/>
    </xf>
    <xf numFmtId="0" fontId="31" fillId="5" borderId="1" xfId="0" applyFont="1" applyFill="1" applyBorder="1" applyAlignment="1">
      <alignment horizontal="center" vertical="center" wrapText="1"/>
    </xf>
    <xf numFmtId="0" fontId="31" fillId="5" borderId="30" xfId="0" applyFont="1" applyFill="1" applyBorder="1" applyAlignment="1">
      <alignment horizontal="center" vertical="center" wrapText="1"/>
    </xf>
    <xf numFmtId="0" fontId="31" fillId="5" borderId="62" xfId="0" applyFont="1" applyFill="1" applyBorder="1" applyAlignment="1">
      <alignment horizontal="center" vertical="center" wrapText="1"/>
    </xf>
    <xf numFmtId="0" fontId="31" fillId="5" borderId="61" xfId="0" applyFont="1" applyFill="1" applyBorder="1" applyAlignment="1">
      <alignment horizontal="center" vertical="center" wrapText="1"/>
    </xf>
    <xf numFmtId="0" fontId="31" fillId="5" borderId="49" xfId="0" applyNumberFormat="1" applyFont="1" applyFill="1" applyBorder="1" applyAlignment="1">
      <alignment horizontal="center" vertical="center" wrapText="1"/>
    </xf>
    <xf numFmtId="0" fontId="31" fillId="5" borderId="33" xfId="0" applyNumberFormat="1" applyFont="1" applyFill="1" applyBorder="1" applyAlignment="1">
      <alignment horizontal="center" vertical="center" wrapText="1"/>
    </xf>
    <xf numFmtId="0" fontId="31" fillId="5" borderId="54" xfId="0" applyNumberFormat="1" applyFont="1" applyFill="1" applyBorder="1" applyAlignment="1">
      <alignment horizontal="center" vertical="center" wrapText="1"/>
    </xf>
    <xf numFmtId="0" fontId="31" fillId="5" borderId="44" xfId="0" applyNumberFormat="1" applyFont="1" applyFill="1" applyBorder="1" applyAlignment="1">
      <alignment horizontal="center" vertical="center" wrapText="1"/>
    </xf>
    <xf numFmtId="0" fontId="31" fillId="5" borderId="58" xfId="0" applyNumberFormat="1" applyFont="1" applyFill="1" applyBorder="1" applyAlignment="1">
      <alignment horizontal="center" vertical="center" wrapText="1"/>
    </xf>
    <xf numFmtId="0" fontId="31" fillId="5" borderId="35" xfId="0" applyNumberFormat="1" applyFont="1" applyFill="1" applyBorder="1" applyAlignment="1">
      <alignment horizontal="center" vertical="center" wrapText="1"/>
    </xf>
    <xf numFmtId="0" fontId="31" fillId="5" borderId="23" xfId="0" applyFont="1" applyFill="1" applyBorder="1" applyAlignment="1">
      <alignment horizontal="center" vertical="center" wrapText="1"/>
    </xf>
    <xf numFmtId="0" fontId="31" fillId="5" borderId="2" xfId="0" applyFont="1" applyFill="1" applyBorder="1" applyAlignment="1">
      <alignment horizontal="center" vertical="center" wrapText="1"/>
    </xf>
    <xf numFmtId="0" fontId="31" fillId="5" borderId="37" xfId="0" applyFont="1" applyFill="1" applyBorder="1" applyAlignment="1">
      <alignment horizontal="center" vertical="center" wrapText="1"/>
    </xf>
    <xf numFmtId="0" fontId="31" fillId="5" borderId="69" xfId="0" applyNumberFormat="1" applyFont="1" applyFill="1" applyBorder="1" applyAlignment="1">
      <alignment horizontal="center" vertical="center" wrapText="1"/>
    </xf>
    <xf numFmtId="0" fontId="31" fillId="5" borderId="40" xfId="0" applyNumberFormat="1" applyFont="1" applyFill="1" applyBorder="1" applyAlignment="1">
      <alignment horizontal="center" vertical="center" wrapText="1"/>
    </xf>
    <xf numFmtId="0" fontId="31" fillId="3" borderId="0" xfId="0" applyFont="1" applyFill="1" applyBorder="1" applyAlignment="1" applyProtection="1">
      <alignment horizontal="left"/>
      <protection locked="0"/>
    </xf>
    <xf numFmtId="0" fontId="31" fillId="5" borderId="62" xfId="0" applyNumberFormat="1" applyFont="1" applyFill="1" applyBorder="1" applyAlignment="1">
      <alignment horizontal="center" vertical="center" wrapText="1"/>
    </xf>
    <xf numFmtId="0" fontId="31" fillId="5" borderId="61" xfId="0" applyNumberFormat="1" applyFont="1" applyFill="1" applyBorder="1" applyAlignment="1">
      <alignment horizontal="center" vertical="center" wrapText="1"/>
    </xf>
    <xf numFmtId="0" fontId="15" fillId="3" borderId="0" xfId="0" applyFont="1" applyFill="1" applyAlignment="1">
      <alignment horizontal="center"/>
    </xf>
    <xf numFmtId="0" fontId="31" fillId="5" borderId="44" xfId="0" applyFont="1" applyFill="1" applyBorder="1" applyAlignment="1">
      <alignment horizontal="center" vertical="center" wrapText="1"/>
    </xf>
    <xf numFmtId="0" fontId="31" fillId="5" borderId="58" xfId="0" applyFont="1" applyFill="1" applyBorder="1" applyAlignment="1">
      <alignment horizontal="center" vertical="center" wrapText="1"/>
    </xf>
    <xf numFmtId="0" fontId="31" fillId="5" borderId="35" xfId="0" applyFont="1" applyFill="1" applyBorder="1" applyAlignment="1">
      <alignment horizontal="center" vertical="center" wrapText="1"/>
    </xf>
    <xf numFmtId="0" fontId="31" fillId="5" borderId="43" xfId="0" applyFont="1" applyFill="1" applyBorder="1" applyAlignment="1">
      <alignment horizontal="center" vertical="center" wrapText="1"/>
    </xf>
    <xf numFmtId="0" fontId="31" fillId="5" borderId="48" xfId="0" applyFont="1" applyFill="1" applyBorder="1" applyAlignment="1">
      <alignment horizontal="center" vertical="center" wrapText="1"/>
    </xf>
    <xf numFmtId="0" fontId="31" fillId="5" borderId="10" xfId="0" applyFont="1" applyFill="1" applyBorder="1" applyAlignment="1">
      <alignment horizontal="center" vertical="center" wrapText="1"/>
    </xf>
    <xf numFmtId="0" fontId="31" fillId="5" borderId="53" xfId="0" applyNumberFormat="1" applyFont="1" applyFill="1" applyBorder="1" applyAlignment="1">
      <alignment horizontal="center" vertical="center" wrapText="1"/>
    </xf>
    <xf numFmtId="0" fontId="31" fillId="5" borderId="60" xfId="0" applyNumberFormat="1" applyFont="1" applyFill="1" applyBorder="1" applyAlignment="1">
      <alignment horizontal="center" vertical="center" wrapText="1"/>
    </xf>
    <xf numFmtId="0" fontId="31" fillId="5" borderId="11" xfId="0" applyNumberFormat="1" applyFont="1" applyFill="1" applyBorder="1" applyAlignment="1">
      <alignment horizontal="center" vertical="center" wrapText="1"/>
    </xf>
    <xf numFmtId="0" fontId="31" fillId="5" borderId="59" xfId="0" applyFont="1" applyFill="1" applyBorder="1" applyAlignment="1">
      <alignment horizontal="center" vertical="center" wrapText="1"/>
    </xf>
    <xf numFmtId="0" fontId="31" fillId="5" borderId="59" xfId="0" applyNumberFormat="1" applyFont="1" applyFill="1" applyBorder="1" applyAlignment="1">
      <alignment horizontal="center" vertical="center" wrapText="1"/>
    </xf>
    <xf numFmtId="0" fontId="31" fillId="5" borderId="22" xfId="0" applyNumberFormat="1" applyFont="1" applyFill="1" applyBorder="1" applyAlignment="1">
      <alignment horizontal="center" vertical="center" wrapText="1"/>
    </xf>
    <xf numFmtId="0" fontId="31" fillId="5" borderId="1" xfId="0" applyNumberFormat="1" applyFont="1" applyFill="1" applyBorder="1" applyAlignment="1">
      <alignment horizontal="center" vertical="center" wrapText="1"/>
    </xf>
    <xf numFmtId="0" fontId="31" fillId="5" borderId="19" xfId="0" applyNumberFormat="1" applyFont="1" applyFill="1" applyBorder="1" applyAlignment="1">
      <alignment horizontal="center" vertical="center" wrapText="1"/>
    </xf>
    <xf numFmtId="0" fontId="31" fillId="5" borderId="24" xfId="0" applyNumberFormat="1" applyFont="1" applyFill="1" applyBorder="1" applyAlignment="1">
      <alignment horizontal="center" vertical="center" wrapText="1"/>
    </xf>
    <xf numFmtId="0" fontId="31" fillId="5" borderId="3" xfId="0" applyNumberFormat="1" applyFont="1" applyFill="1" applyBorder="1" applyAlignment="1">
      <alignment horizontal="center" vertical="center" wrapText="1"/>
    </xf>
    <xf numFmtId="0" fontId="31" fillId="5" borderId="21" xfId="0" applyNumberFormat="1" applyFont="1" applyFill="1" applyBorder="1" applyAlignment="1">
      <alignment horizontal="center" vertical="center" wrapText="1"/>
    </xf>
    <xf numFmtId="0" fontId="15" fillId="3" borderId="0" xfId="0" applyFont="1" applyFill="1" applyAlignment="1">
      <alignment horizontal="left"/>
    </xf>
    <xf numFmtId="0" fontId="32" fillId="10" borderId="0" xfId="0" applyFont="1" applyFill="1" applyAlignment="1" applyProtection="1">
      <alignment horizontal="left"/>
      <protection locked="0"/>
    </xf>
    <xf numFmtId="0" fontId="31" fillId="3" borderId="65" xfId="0" applyFont="1" applyFill="1" applyBorder="1" applyAlignment="1" applyProtection="1">
      <alignment horizontal="left"/>
      <protection locked="0"/>
    </xf>
    <xf numFmtId="0" fontId="31" fillId="5" borderId="62" xfId="0" applyFont="1" applyFill="1" applyBorder="1" applyAlignment="1" applyProtection="1">
      <alignment horizontal="center" vertical="center" wrapText="1"/>
      <protection locked="0"/>
    </xf>
    <xf numFmtId="0" fontId="31" fillId="5" borderId="61" xfId="0" applyFont="1" applyFill="1" applyBorder="1" applyAlignment="1" applyProtection="1">
      <alignment horizontal="center" vertical="center" wrapText="1"/>
      <protection locked="0"/>
    </xf>
    <xf numFmtId="0" fontId="31" fillId="10" borderId="0" xfId="0" applyFont="1" applyFill="1" applyAlignment="1" applyProtection="1">
      <alignment horizontal="left"/>
      <protection locked="0"/>
    </xf>
    <xf numFmtId="0" fontId="31" fillId="5" borderId="24" xfId="0" applyFont="1" applyFill="1" applyBorder="1" applyAlignment="1" applyProtection="1">
      <alignment horizontal="center" vertical="center" wrapText="1"/>
      <protection locked="0"/>
    </xf>
    <xf numFmtId="0" fontId="31" fillId="5" borderId="3" xfId="0" applyFont="1" applyFill="1" applyBorder="1" applyAlignment="1" applyProtection="1">
      <alignment horizontal="center" vertical="center" wrapText="1"/>
      <protection locked="0"/>
    </xf>
    <xf numFmtId="0" fontId="31" fillId="5" borderId="16" xfId="0" applyFont="1" applyFill="1" applyBorder="1" applyAlignment="1" applyProtection="1">
      <alignment horizontal="center" vertical="center" wrapText="1"/>
      <protection locked="0"/>
    </xf>
    <xf numFmtId="0" fontId="31" fillId="5" borderId="22" xfId="0" applyFont="1" applyFill="1" applyBorder="1" applyAlignment="1" applyProtection="1">
      <alignment horizontal="center" vertical="center" wrapText="1"/>
      <protection locked="0"/>
    </xf>
    <xf numFmtId="0" fontId="31" fillId="5" borderId="1" xfId="0" applyFont="1" applyFill="1" applyBorder="1" applyAlignment="1" applyProtection="1">
      <alignment horizontal="center" vertical="center" wrapText="1"/>
      <protection locked="0"/>
    </xf>
    <xf numFmtId="0" fontId="31" fillId="5" borderId="30" xfId="0" applyFont="1" applyFill="1" applyBorder="1" applyAlignment="1" applyProtection="1">
      <alignment horizontal="center" vertical="center" wrapText="1"/>
      <protection locked="0"/>
    </xf>
    <xf numFmtId="0" fontId="31" fillId="5" borderId="23" xfId="0" applyFont="1" applyFill="1" applyBorder="1" applyAlignment="1" applyProtection="1">
      <alignment horizontal="center" vertical="center" wrapText="1"/>
      <protection locked="0"/>
    </xf>
    <xf numFmtId="0" fontId="31" fillId="5" borderId="2" xfId="0" applyFont="1" applyFill="1" applyBorder="1" applyAlignment="1" applyProtection="1">
      <alignment horizontal="center" vertical="center" wrapText="1"/>
      <protection locked="0"/>
    </xf>
    <xf numFmtId="0" fontId="31" fillId="5" borderId="5" xfId="0" applyFont="1" applyFill="1" applyBorder="1" applyAlignment="1" applyProtection="1">
      <alignment horizontal="center" vertical="center" wrapText="1"/>
      <protection locked="0"/>
    </xf>
    <xf numFmtId="0" fontId="32" fillId="3" borderId="0" xfId="0" applyFont="1" applyFill="1" applyAlignment="1">
      <alignment horizontal="left" wrapText="1"/>
    </xf>
    <xf numFmtId="0" fontId="13" fillId="5" borderId="64" xfId="0" applyFont="1" applyFill="1" applyBorder="1" applyAlignment="1">
      <alignment horizontal="center" vertical="center"/>
    </xf>
    <xf numFmtId="0" fontId="13" fillId="5" borderId="34" xfId="0" applyFont="1" applyFill="1" applyBorder="1" applyAlignment="1">
      <alignment horizontal="center" vertical="center"/>
    </xf>
    <xf numFmtId="0" fontId="13" fillId="5" borderId="51" xfId="0" applyFont="1" applyFill="1" applyBorder="1" applyAlignment="1">
      <alignment horizontal="center"/>
    </xf>
    <xf numFmtId="0" fontId="13" fillId="5" borderId="63" xfId="0" applyFont="1" applyFill="1" applyBorder="1" applyAlignment="1">
      <alignment horizontal="center"/>
    </xf>
    <xf numFmtId="0" fontId="13" fillId="5" borderId="45" xfId="0" applyFont="1" applyFill="1" applyBorder="1" applyAlignment="1">
      <alignment horizontal="center"/>
    </xf>
    <xf numFmtId="0" fontId="13" fillId="13" borderId="13" xfId="0" applyFont="1" applyFill="1" applyBorder="1" applyAlignment="1">
      <alignment horizontal="left" vertical="justify" wrapText="1"/>
    </xf>
    <xf numFmtId="0" fontId="13" fillId="13" borderId="25" xfId="0" applyFont="1" applyFill="1" applyBorder="1" applyAlignment="1">
      <alignment horizontal="left" vertical="justify" wrapText="1"/>
    </xf>
    <xf numFmtId="0" fontId="13" fillId="5" borderId="44" xfId="0" applyFont="1" applyFill="1" applyBorder="1" applyAlignment="1">
      <alignment horizontal="center" vertical="center"/>
    </xf>
    <xf numFmtId="0" fontId="13" fillId="5" borderId="35" xfId="0" applyFont="1" applyFill="1" applyBorder="1" applyAlignment="1">
      <alignment horizontal="center" vertical="center"/>
    </xf>
    <xf numFmtId="0" fontId="13" fillId="5" borderId="65" xfId="0" applyFont="1" applyFill="1" applyBorder="1" applyAlignment="1">
      <alignment horizontal="center"/>
    </xf>
    <xf numFmtId="0" fontId="13" fillId="13" borderId="30" xfId="0" applyFont="1" applyFill="1" applyBorder="1" applyAlignment="1">
      <alignment horizontal="center" vertical="center" wrapText="1"/>
    </xf>
    <xf numFmtId="0" fontId="13" fillId="13" borderId="48" xfId="0" applyFont="1" applyFill="1" applyBorder="1" applyAlignment="1">
      <alignment horizontal="center" vertical="center" wrapText="1"/>
    </xf>
    <xf numFmtId="0" fontId="13" fillId="13" borderId="4" xfId="0" applyFont="1" applyFill="1" applyBorder="1" applyAlignment="1">
      <alignment horizontal="center" vertical="center" wrapText="1"/>
    </xf>
    <xf numFmtId="0" fontId="13" fillId="13" borderId="18" xfId="0" applyFont="1" applyFill="1" applyBorder="1" applyAlignment="1">
      <alignment horizontal="left" vertical="justify" wrapText="1"/>
    </xf>
    <xf numFmtId="0" fontId="13" fillId="13" borderId="32" xfId="0" applyFont="1" applyFill="1" applyBorder="1" applyAlignment="1">
      <alignment horizontal="left" vertical="justify" wrapText="1"/>
    </xf>
    <xf numFmtId="0" fontId="13" fillId="3" borderId="1" xfId="0" applyFont="1" applyFill="1" applyBorder="1" applyAlignment="1">
      <alignment horizontal="center"/>
    </xf>
    <xf numFmtId="0" fontId="13" fillId="3" borderId="2" xfId="0" applyFont="1" applyFill="1" applyBorder="1" applyAlignment="1">
      <alignment horizontal="center"/>
    </xf>
    <xf numFmtId="0" fontId="13" fillId="3" borderId="2" xfId="0" applyFont="1" applyFill="1" applyBorder="1" applyAlignment="1">
      <alignment horizontal="left"/>
    </xf>
    <xf numFmtId="0" fontId="13" fillId="3" borderId="19" xfId="0" applyFont="1" applyFill="1" applyBorder="1" applyAlignment="1">
      <alignment horizontal="center"/>
    </xf>
    <xf numFmtId="0" fontId="13" fillId="3" borderId="20" xfId="0" applyFont="1" applyFill="1" applyBorder="1" applyAlignment="1">
      <alignment horizontal="center"/>
    </xf>
    <xf numFmtId="0" fontId="13" fillId="3" borderId="20" xfId="0" applyFont="1" applyFill="1" applyBorder="1" applyAlignment="1">
      <alignment horizontal="left"/>
    </xf>
    <xf numFmtId="0" fontId="0" fillId="3" borderId="0" xfId="0" applyFill="1" applyAlignment="1">
      <alignment horizontal="center"/>
    </xf>
    <xf numFmtId="0" fontId="11" fillId="3" borderId="17" xfId="0" applyFont="1" applyFill="1" applyBorder="1" applyAlignment="1">
      <alignment horizontal="center"/>
    </xf>
    <xf numFmtId="0" fontId="11" fillId="3" borderId="8" xfId="0" applyFont="1" applyFill="1" applyBorder="1" applyAlignment="1">
      <alignment horizontal="center"/>
    </xf>
    <xf numFmtId="0" fontId="11" fillId="3" borderId="9" xfId="0" applyFont="1" applyFill="1" applyBorder="1" applyAlignment="1">
      <alignment horizontal="center"/>
    </xf>
    <xf numFmtId="0" fontId="11" fillId="3" borderId="63" xfId="0" applyFont="1" applyFill="1" applyBorder="1" applyAlignment="1">
      <alignment horizontal="center"/>
    </xf>
    <xf numFmtId="0" fontId="11" fillId="3" borderId="7" xfId="0" applyFont="1" applyFill="1" applyBorder="1" applyAlignment="1">
      <alignment horizontal="center"/>
    </xf>
    <xf numFmtId="0" fontId="13" fillId="3" borderId="4" xfId="0" applyFont="1" applyFill="1" applyBorder="1" applyAlignment="1">
      <alignment horizontal="center"/>
    </xf>
    <xf numFmtId="0" fontId="13" fillId="3" borderId="5" xfId="0" applyFont="1" applyFill="1" applyBorder="1" applyAlignment="1">
      <alignment horizontal="center"/>
    </xf>
    <xf numFmtId="0" fontId="13" fillId="3" borderId="5" xfId="0" applyFont="1" applyFill="1" applyBorder="1" applyAlignment="1">
      <alignment horizontal="left"/>
    </xf>
    <xf numFmtId="0" fontId="13" fillId="3" borderId="0" xfId="0" applyFont="1" applyFill="1" applyAlignment="1">
      <alignment horizontal="left" wrapText="1"/>
    </xf>
    <xf numFmtId="0" fontId="13" fillId="5" borderId="43" xfId="0" applyFont="1" applyFill="1" applyBorder="1" applyAlignment="1">
      <alignment horizontal="center" vertical="center" wrapText="1"/>
    </xf>
    <xf numFmtId="0" fontId="13" fillId="5" borderId="48" xfId="0" applyFont="1" applyFill="1" applyBorder="1" applyAlignment="1">
      <alignment horizontal="center" vertical="center" wrapText="1"/>
    </xf>
    <xf numFmtId="0" fontId="13" fillId="5" borderId="10" xfId="0" applyFont="1" applyFill="1" applyBorder="1" applyAlignment="1">
      <alignment horizontal="center" vertical="center" wrapText="1"/>
    </xf>
    <xf numFmtId="0" fontId="17" fillId="5" borderId="66" xfId="0" applyFont="1" applyFill="1" applyBorder="1" applyAlignment="1">
      <alignment horizontal="center" vertical="center" wrapText="1"/>
    </xf>
    <xf numFmtId="0" fontId="17" fillId="5" borderId="67" xfId="0" applyFont="1" applyFill="1" applyBorder="1" applyAlignment="1">
      <alignment horizontal="center" vertical="center" wrapText="1"/>
    </xf>
    <xf numFmtId="0" fontId="17" fillId="5" borderId="49" xfId="0" applyFont="1" applyFill="1" applyBorder="1" applyAlignment="1">
      <alignment horizontal="center" vertical="center" wrapText="1"/>
    </xf>
    <xf numFmtId="0" fontId="17" fillId="5" borderId="53" xfId="0" applyFont="1" applyFill="1" applyBorder="1" applyAlignment="1">
      <alignment horizontal="center" wrapText="1"/>
    </xf>
    <xf numFmtId="0" fontId="17" fillId="5" borderId="68" xfId="0" applyFont="1" applyFill="1" applyBorder="1" applyAlignment="1">
      <alignment horizontal="center" wrapText="1"/>
    </xf>
    <xf numFmtId="0" fontId="17" fillId="5" borderId="41" xfId="0" applyFont="1" applyFill="1" applyBorder="1" applyAlignment="1">
      <alignment horizontal="center" vertical="center" wrapText="1"/>
    </xf>
    <xf numFmtId="0" fontId="17" fillId="5" borderId="28" xfId="0" applyFont="1" applyFill="1" applyBorder="1" applyAlignment="1">
      <alignment horizontal="center" vertical="center" wrapText="1"/>
    </xf>
    <xf numFmtId="0" fontId="17" fillId="5" borderId="29" xfId="0" applyFont="1" applyFill="1" applyBorder="1" applyAlignment="1">
      <alignment horizontal="center" vertical="center" wrapText="1"/>
    </xf>
    <xf numFmtId="0" fontId="38" fillId="0" borderId="51" xfId="0" applyFont="1" applyBorder="1" applyAlignment="1">
      <alignment horizontal="center" vertical="center" wrapText="1"/>
    </xf>
    <xf numFmtId="0" fontId="38" fillId="0" borderId="63" xfId="0" applyFont="1" applyBorder="1" applyAlignment="1">
      <alignment horizontal="center" vertical="center" wrapText="1"/>
    </xf>
    <xf numFmtId="0" fontId="38" fillId="0" borderId="45" xfId="0" applyFont="1" applyBorder="1" applyAlignment="1">
      <alignment horizontal="center" vertical="center" wrapText="1"/>
    </xf>
    <xf numFmtId="0" fontId="31" fillId="5" borderId="19" xfId="0" applyFont="1" applyFill="1" applyBorder="1" applyAlignment="1">
      <alignment horizontal="center" vertical="center" wrapText="1"/>
    </xf>
    <xf numFmtId="0" fontId="31" fillId="5" borderId="24" xfId="0" applyFont="1" applyFill="1" applyBorder="1" applyAlignment="1">
      <alignment horizontal="center" vertical="center" wrapText="1"/>
    </xf>
    <xf numFmtId="0" fontId="31" fillId="5" borderId="3" xfId="0" applyFont="1" applyFill="1" applyBorder="1" applyAlignment="1">
      <alignment horizontal="center" vertical="center" wrapText="1"/>
    </xf>
    <xf numFmtId="0" fontId="31" fillId="5" borderId="21" xfId="0" applyFont="1" applyFill="1" applyBorder="1" applyAlignment="1">
      <alignment horizontal="center" vertical="center" wrapText="1"/>
    </xf>
    <xf numFmtId="0" fontId="31" fillId="5" borderId="20" xfId="0" applyFont="1" applyFill="1" applyBorder="1" applyAlignment="1">
      <alignment horizontal="center" vertical="center" wrapText="1"/>
    </xf>
    <xf numFmtId="0" fontId="31" fillId="5" borderId="41" xfId="0" applyFont="1" applyFill="1" applyBorder="1" applyAlignment="1">
      <alignment horizontal="center" vertical="center" wrapText="1"/>
    </xf>
    <xf numFmtId="0" fontId="31" fillId="5" borderId="28" xfId="0" applyFont="1" applyFill="1" applyBorder="1" applyAlignment="1">
      <alignment horizontal="center" vertical="center" wrapText="1"/>
    </xf>
    <xf numFmtId="0" fontId="31" fillId="5" borderId="29" xfId="0" applyFont="1" applyFill="1" applyBorder="1" applyAlignment="1">
      <alignment horizontal="center" vertical="center" wrapText="1"/>
    </xf>
    <xf numFmtId="0" fontId="38" fillId="18" borderId="43" xfId="24" applyFont="1" applyFill="1" applyBorder="1" applyAlignment="1">
      <alignment horizontal="center" vertical="center" wrapText="1"/>
    </xf>
    <xf numFmtId="0" fontId="38" fillId="18" borderId="10" xfId="24" applyFont="1" applyFill="1" applyBorder="1" applyAlignment="1">
      <alignment horizontal="center" vertical="center" wrapText="1"/>
    </xf>
    <xf numFmtId="0" fontId="38" fillId="14" borderId="62" xfId="24" applyFont="1" applyFill="1" applyBorder="1" applyAlignment="1">
      <alignment horizontal="center" vertical="center" wrapText="1"/>
    </xf>
    <xf numFmtId="0" fontId="38" fillId="14" borderId="59" xfId="24" applyFont="1" applyFill="1" applyBorder="1" applyAlignment="1">
      <alignment horizontal="center" vertical="center" wrapText="1"/>
    </xf>
    <xf numFmtId="0" fontId="38" fillId="17" borderId="62" xfId="24" applyFont="1" applyFill="1" applyBorder="1" applyAlignment="1">
      <alignment horizontal="center" vertical="center" wrapText="1"/>
    </xf>
    <xf numFmtId="0" fontId="38" fillId="17" borderId="59" xfId="24" applyFont="1" applyFill="1" applyBorder="1" applyAlignment="1">
      <alignment horizontal="center" vertical="center" wrapText="1"/>
    </xf>
    <xf numFmtId="0" fontId="42" fillId="15" borderId="44" xfId="24" applyFont="1" applyFill="1" applyBorder="1" applyAlignment="1">
      <alignment horizontal="center" vertical="center" wrapText="1"/>
    </xf>
    <xf numFmtId="0" fontId="42" fillId="15" borderId="35" xfId="24" applyFont="1" applyFill="1" applyBorder="1" applyAlignment="1">
      <alignment horizontal="center" vertical="center" wrapText="1"/>
    </xf>
    <xf numFmtId="0" fontId="48" fillId="0" borderId="0" xfId="25" applyFont="1" applyAlignment="1">
      <alignment horizontal="left" vertical="center" wrapText="1"/>
    </xf>
    <xf numFmtId="0" fontId="2" fillId="0" borderId="0" xfId="30" applyFont="1" applyFill="1" applyAlignment="1">
      <alignment horizontal="left" vertical="center" wrapText="1"/>
    </xf>
    <xf numFmtId="0" fontId="2" fillId="0" borderId="0" xfId="30" applyFont="1" applyFill="1" applyAlignment="1">
      <alignment horizontal="justify" wrapText="1"/>
    </xf>
  </cellXfs>
  <cellStyles count="33">
    <cellStyle name="Hiperlink" xfId="1" builtinId="8"/>
    <cellStyle name="Normal" xfId="0" builtinId="0"/>
    <cellStyle name="Normal 10" xfId="30"/>
    <cellStyle name="Normal 11" xfId="32"/>
    <cellStyle name="Normal 2" xfId="2"/>
    <cellStyle name="Normal 2 2" xfId="24"/>
    <cellStyle name="Normal 3" xfId="3"/>
    <cellStyle name="Normal 3 2" xfId="4"/>
    <cellStyle name="Normal 3 2 2" xfId="11"/>
    <cellStyle name="Normal 3 2 2 2" xfId="16"/>
    <cellStyle name="Normal 3 2 3" xfId="15"/>
    <cellStyle name="Normal 3 3" xfId="10"/>
    <cellStyle name="Normal 3 3 2" xfId="17"/>
    <cellStyle name="Normal 3 4" xfId="14"/>
    <cellStyle name="Normal 4" xfId="5"/>
    <cellStyle name="Normal 5" xfId="6"/>
    <cellStyle name="Normal 5 2" xfId="12"/>
    <cellStyle name="Normal 5 2 2" xfId="19"/>
    <cellStyle name="Normal 5 3" xfId="18"/>
    <cellStyle name="Normal 6" xfId="9"/>
    <cellStyle name="Normal 7" xfId="7"/>
    <cellStyle name="Normal 7 2" xfId="20"/>
    <cellStyle name="Normal 8" xfId="23"/>
    <cellStyle name="Normal 8 2" xfId="27"/>
    <cellStyle name="Normal 8 3" xfId="26"/>
    <cellStyle name="Normal 8 4" xfId="29"/>
    <cellStyle name="Normal 9" xfId="25"/>
    <cellStyle name="Normal 9 2" xfId="28"/>
    <cellStyle name="Porcentagem 2" xfId="13"/>
    <cellStyle name="Porcentagem 2 2" xfId="21"/>
    <cellStyle name="Porcentagem 3" xfId="31"/>
    <cellStyle name="Separador de milhares 2" xfId="8"/>
    <cellStyle name="Separador de milhares 2 2" xfId="22"/>
  </cellStyles>
  <dxfs count="0"/>
  <tableStyles count="0" defaultTableStyle="TableStyleMedium9" defaultPivotStyle="PivotStyleLight16"/>
  <colors>
    <mruColors>
      <color rgb="FF0000FF"/>
      <color rgb="FFFFFF99"/>
      <color rgb="FFDDDDE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238"/>
  <sheetViews>
    <sheetView showFormulas="1" showGridLines="0" zoomScaleNormal="100" workbookViewId="0">
      <selection activeCell="C44" sqref="C44"/>
    </sheetView>
  </sheetViews>
  <sheetFormatPr defaultRowHeight="12.75"/>
  <cols>
    <col min="1" max="1" width="0.28515625" style="83" customWidth="1"/>
    <col min="2" max="2" width="7.85546875" style="91" customWidth="1"/>
    <col min="3" max="3" width="21.42578125" style="83" customWidth="1"/>
    <col min="4" max="4" width="5.85546875" style="91" customWidth="1"/>
    <col min="5" max="5" width="8.85546875" style="107" customWidth="1"/>
    <col min="6" max="6" width="22.7109375" style="107" customWidth="1"/>
    <col min="7" max="7" width="5.28515625" style="107" customWidth="1"/>
    <col min="8" max="8" width="0.7109375" style="2" customWidth="1"/>
    <col min="9" max="9" width="25" style="83" customWidth="1"/>
    <col min="10" max="16384" width="9.140625" style="83"/>
  </cols>
  <sheetData>
    <row r="1" spans="2:9" ht="13.5" thickBot="1"/>
    <row r="2" spans="2:9" ht="27" customHeight="1" thickBot="1">
      <c r="B2" s="738" t="s">
        <v>389</v>
      </c>
      <c r="C2" s="738"/>
      <c r="D2" s="247"/>
      <c r="E2" s="247"/>
      <c r="F2" s="708"/>
      <c r="H2" s="83"/>
      <c r="I2" s="116" t="s">
        <v>383</v>
      </c>
    </row>
    <row r="3" spans="2:9" ht="28.5" customHeight="1" thickBot="1">
      <c r="B3" s="92"/>
      <c r="F3" s="709"/>
      <c r="H3" s="83"/>
      <c r="I3" s="374" t="s">
        <v>731</v>
      </c>
    </row>
    <row r="4" spans="2:9" ht="12.75" customHeight="1">
      <c r="B4" s="743" t="s">
        <v>0</v>
      </c>
      <c r="C4" s="754" t="s">
        <v>52</v>
      </c>
      <c r="D4" s="746" t="s">
        <v>813</v>
      </c>
      <c r="E4" s="748" t="s">
        <v>812</v>
      </c>
      <c r="F4" s="751" t="s">
        <v>382</v>
      </c>
      <c r="G4" s="757" t="s">
        <v>808</v>
      </c>
      <c r="H4" s="70"/>
      <c r="I4" s="740"/>
    </row>
    <row r="5" spans="2:9">
      <c r="B5" s="744" t="s">
        <v>0</v>
      </c>
      <c r="C5" s="755"/>
      <c r="D5" s="747"/>
      <c r="E5" s="749" t="s">
        <v>357</v>
      </c>
      <c r="F5" s="752"/>
      <c r="G5" s="758"/>
      <c r="H5" s="70"/>
      <c r="I5" s="741"/>
    </row>
    <row r="6" spans="2:9" ht="13.5" thickBot="1">
      <c r="B6" s="745"/>
      <c r="C6" s="756"/>
      <c r="D6" s="747"/>
      <c r="E6" s="750"/>
      <c r="F6" s="753"/>
      <c r="G6" s="758"/>
      <c r="H6" s="70"/>
      <c r="I6" s="742"/>
    </row>
    <row r="7" spans="2:9" ht="15" customHeight="1">
      <c r="B7" s="313" t="s">
        <v>359</v>
      </c>
      <c r="C7" s="314" t="s">
        <v>475</v>
      </c>
      <c r="D7" s="45"/>
      <c r="E7" s="315"/>
      <c r="F7" s="316" t="e">
        <f ca="1">F8+F134</f>
        <v>#NAME?</v>
      </c>
      <c r="G7" s="318"/>
      <c r="H7" s="70"/>
      <c r="I7" s="375" t="s">
        <v>710</v>
      </c>
    </row>
    <row r="8" spans="2:9" s="93" customFormat="1" ht="15" customHeight="1">
      <c r="B8" s="304" t="s">
        <v>386</v>
      </c>
      <c r="C8" s="150" t="s">
        <v>476</v>
      </c>
      <c r="D8" s="19"/>
      <c r="E8" s="241"/>
      <c r="F8" s="309" t="e">
        <f ca="1">F9+F114</f>
        <v>#NAME?</v>
      </c>
      <c r="G8" s="319"/>
      <c r="H8" s="85"/>
      <c r="I8" s="376" t="s">
        <v>711</v>
      </c>
    </row>
    <row r="9" spans="2:9" s="93" customFormat="1" ht="30" customHeight="1">
      <c r="B9" s="303" t="s">
        <v>463</v>
      </c>
      <c r="C9" s="150" t="s">
        <v>477</v>
      </c>
      <c r="D9" s="147"/>
      <c r="E9" s="242"/>
      <c r="F9" s="244" t="e">
        <f ca="1">SUM(F10:F17)-F20-F29-F56-F70</f>
        <v>#NAME?</v>
      </c>
      <c r="G9" s="320"/>
      <c r="H9" s="85"/>
      <c r="I9" s="374" t="s">
        <v>464</v>
      </c>
    </row>
    <row r="10" spans="2:9" s="93" customFormat="1" ht="15" customHeight="1">
      <c r="B10" s="303" t="s">
        <v>465</v>
      </c>
      <c r="C10" s="150" t="s">
        <v>474</v>
      </c>
      <c r="D10" s="147"/>
      <c r="E10" s="242"/>
      <c r="F10" s="310"/>
      <c r="G10" s="149"/>
      <c r="H10" s="85"/>
      <c r="I10" s="374"/>
    </row>
    <row r="11" spans="2:9" s="93" customFormat="1" ht="15" customHeight="1">
      <c r="B11" s="303" t="s">
        <v>466</v>
      </c>
      <c r="C11" s="150" t="s">
        <v>478</v>
      </c>
      <c r="D11" s="147"/>
      <c r="E11" s="242"/>
      <c r="F11" s="310"/>
      <c r="G11" s="149"/>
      <c r="H11" s="85"/>
      <c r="I11" s="374"/>
    </row>
    <row r="12" spans="2:9" s="93" customFormat="1" ht="30" customHeight="1">
      <c r="B12" s="303" t="s">
        <v>467</v>
      </c>
      <c r="C12" s="150" t="s">
        <v>479</v>
      </c>
      <c r="D12" s="147"/>
      <c r="E12" s="242"/>
      <c r="F12" s="152"/>
      <c r="G12" s="149"/>
      <c r="H12" s="85"/>
      <c r="I12" s="374"/>
    </row>
    <row r="13" spans="2:9" s="93" customFormat="1" ht="15" customHeight="1">
      <c r="B13" s="303" t="s">
        <v>468</v>
      </c>
      <c r="C13" s="150" t="s">
        <v>473</v>
      </c>
      <c r="D13" s="147"/>
      <c r="E13" s="242"/>
      <c r="F13" s="152"/>
      <c r="G13" s="149"/>
      <c r="H13" s="85"/>
      <c r="I13" s="374"/>
    </row>
    <row r="14" spans="2:9" s="93" customFormat="1" ht="15" customHeight="1">
      <c r="B14" s="303" t="s">
        <v>469</v>
      </c>
      <c r="C14" s="150" t="s">
        <v>387</v>
      </c>
      <c r="D14" s="147"/>
      <c r="E14" s="242"/>
      <c r="F14" s="152"/>
      <c r="G14" s="149"/>
      <c r="H14" s="85"/>
      <c r="I14" s="374"/>
    </row>
    <row r="15" spans="2:9" s="93" customFormat="1" ht="15" customHeight="1">
      <c r="B15" s="303" t="s">
        <v>470</v>
      </c>
      <c r="C15" s="150" t="s">
        <v>480</v>
      </c>
      <c r="D15" s="147"/>
      <c r="E15" s="242"/>
      <c r="F15" s="152"/>
      <c r="G15" s="149"/>
      <c r="H15" s="85"/>
      <c r="I15" s="374"/>
    </row>
    <row r="16" spans="2:9" s="93" customFormat="1" ht="15" customHeight="1">
      <c r="B16" s="303" t="s">
        <v>471</v>
      </c>
      <c r="C16" s="150" t="s">
        <v>481</v>
      </c>
      <c r="D16" s="147"/>
      <c r="E16" s="242"/>
      <c r="F16" s="152"/>
      <c r="G16" s="149"/>
      <c r="H16" s="85"/>
      <c r="I16" s="374"/>
    </row>
    <row r="17" spans="2:10" s="93" customFormat="1" ht="15" customHeight="1">
      <c r="B17" s="303" t="s">
        <v>472</v>
      </c>
      <c r="C17" s="150" t="s">
        <v>482</v>
      </c>
      <c r="D17" s="147"/>
      <c r="E17" s="242"/>
      <c r="F17" s="152"/>
      <c r="G17" s="149"/>
      <c r="H17" s="85"/>
      <c r="I17" s="374"/>
    </row>
    <row r="18" spans="2:10" s="93" customFormat="1" ht="15" customHeight="1">
      <c r="B18" s="303" t="s">
        <v>483</v>
      </c>
      <c r="C18" s="150" t="s">
        <v>504</v>
      </c>
      <c r="D18" s="147"/>
      <c r="E18" s="242"/>
      <c r="F18" s="244">
        <f>MAX(0,F19-2*F10)</f>
        <v>0</v>
      </c>
      <c r="G18" s="320"/>
      <c r="H18" s="85"/>
      <c r="I18" s="374" t="s">
        <v>713</v>
      </c>
    </row>
    <row r="19" spans="2:10" s="93" customFormat="1" ht="15" customHeight="1">
      <c r="B19" s="303" t="s">
        <v>484</v>
      </c>
      <c r="C19" s="150" t="s">
        <v>487</v>
      </c>
      <c r="D19" s="147"/>
      <c r="E19" s="242"/>
      <c r="F19" s="244">
        <f>F11+F12+F13+F16+F17</f>
        <v>0</v>
      </c>
      <c r="G19" s="320"/>
      <c r="H19" s="85"/>
      <c r="I19" s="374" t="s">
        <v>769</v>
      </c>
    </row>
    <row r="20" spans="2:10" s="93" customFormat="1" ht="30" customHeight="1">
      <c r="B20" s="303" t="s">
        <v>485</v>
      </c>
      <c r="C20" s="150" t="s">
        <v>505</v>
      </c>
      <c r="D20" s="147"/>
      <c r="E20" s="242"/>
      <c r="F20" s="244">
        <f>SUM(F21:F28)</f>
        <v>0</v>
      </c>
      <c r="G20" s="320"/>
      <c r="H20" s="85"/>
      <c r="I20" s="374" t="s">
        <v>1250</v>
      </c>
    </row>
    <row r="21" spans="2:10" s="93" customFormat="1" ht="27.75" customHeight="1">
      <c r="B21" s="303" t="s">
        <v>486</v>
      </c>
      <c r="C21" s="150" t="s">
        <v>840</v>
      </c>
      <c r="D21" s="147"/>
      <c r="E21" s="242"/>
      <c r="F21" s="152"/>
      <c r="G21" s="149"/>
      <c r="H21" s="85"/>
      <c r="I21" s="374"/>
    </row>
    <row r="22" spans="2:10" s="93" customFormat="1" ht="30" customHeight="1">
      <c r="B22" s="303" t="s">
        <v>488</v>
      </c>
      <c r="C22" s="150" t="s">
        <v>506</v>
      </c>
      <c r="D22" s="147"/>
      <c r="E22" s="242"/>
      <c r="F22" s="152"/>
      <c r="G22" s="149"/>
      <c r="H22" s="85"/>
      <c r="I22" s="374"/>
    </row>
    <row r="23" spans="2:10" s="93" customFormat="1" ht="15" customHeight="1">
      <c r="B23" s="303" t="s">
        <v>489</v>
      </c>
      <c r="C23" s="150" t="s">
        <v>507</v>
      </c>
      <c r="D23" s="147"/>
      <c r="E23" s="242"/>
      <c r="F23" s="152"/>
      <c r="G23" s="149"/>
      <c r="H23" s="85"/>
      <c r="I23" s="374"/>
    </row>
    <row r="24" spans="2:10" s="93" customFormat="1" ht="15" customHeight="1">
      <c r="B24" s="303" t="s">
        <v>490</v>
      </c>
      <c r="C24" s="150" t="s">
        <v>508</v>
      </c>
      <c r="D24" s="147"/>
      <c r="E24" s="242"/>
      <c r="F24" s="152"/>
      <c r="G24" s="149"/>
      <c r="H24" s="85"/>
      <c r="I24" s="374"/>
    </row>
    <row r="25" spans="2:10" s="93" customFormat="1" ht="25.5" customHeight="1">
      <c r="B25" s="303" t="s">
        <v>491</v>
      </c>
      <c r="C25" s="150" t="s">
        <v>509</v>
      </c>
      <c r="D25" s="147"/>
      <c r="E25" s="242"/>
      <c r="F25" s="152"/>
      <c r="G25" s="149"/>
      <c r="H25" s="85"/>
      <c r="I25" s="374"/>
    </row>
    <row r="26" spans="2:10" s="93" customFormat="1" ht="30" customHeight="1">
      <c r="B26" s="303" t="s">
        <v>492</v>
      </c>
      <c r="C26" s="150" t="s">
        <v>510</v>
      </c>
      <c r="D26" s="147"/>
      <c r="E26" s="242"/>
      <c r="F26" s="152"/>
      <c r="G26" s="149"/>
      <c r="H26" s="85"/>
      <c r="I26" s="374"/>
    </row>
    <row r="27" spans="2:10" s="93" customFormat="1" ht="38.25" customHeight="1">
      <c r="B27" s="303" t="s">
        <v>493</v>
      </c>
      <c r="C27" s="150" t="s">
        <v>511</v>
      </c>
      <c r="D27" s="147"/>
      <c r="E27" s="242"/>
      <c r="F27" s="152"/>
      <c r="G27" s="149"/>
      <c r="H27" s="85"/>
      <c r="I27" s="374"/>
    </row>
    <row r="28" spans="2:10" s="93" customFormat="1" ht="38.25" customHeight="1">
      <c r="B28" s="303" t="s">
        <v>1193</v>
      </c>
      <c r="C28" s="150" t="s">
        <v>1194</v>
      </c>
      <c r="D28" s="147"/>
      <c r="E28" s="242"/>
      <c r="F28" s="152"/>
      <c r="G28" s="320"/>
      <c r="H28" s="85"/>
      <c r="I28" s="554"/>
    </row>
    <row r="29" spans="2:10" s="93" customFormat="1" ht="42" customHeight="1">
      <c r="B29" s="303" t="s">
        <v>494</v>
      </c>
      <c r="C29" s="150" t="s">
        <v>512</v>
      </c>
      <c r="D29" s="147"/>
      <c r="E29" s="242"/>
      <c r="F29" s="152" t="e">
        <f>F30+F31+F32+F33+F34+F37+F46+F47+F50+F51+F52+F55</f>
        <v>#NAME?</v>
      </c>
      <c r="G29" s="320"/>
      <c r="H29" s="85"/>
      <c r="I29" s="374" t="s">
        <v>1131</v>
      </c>
      <c r="J29" s="237"/>
    </row>
    <row r="30" spans="2:10" s="93" customFormat="1" ht="15" customHeight="1">
      <c r="B30" s="303" t="s">
        <v>495</v>
      </c>
      <c r="C30" s="150" t="s">
        <v>502</v>
      </c>
      <c r="D30" s="148"/>
      <c r="E30" s="243"/>
      <c r="F30" s="244">
        <f>E30*D30</f>
        <v>0</v>
      </c>
      <c r="G30" s="149"/>
      <c r="H30" s="85"/>
      <c r="I30" s="374" t="s">
        <v>659</v>
      </c>
    </row>
    <row r="31" spans="2:10" s="93" customFormat="1" ht="15" customHeight="1">
      <c r="B31" s="303" t="s">
        <v>496</v>
      </c>
      <c r="C31" s="150" t="s">
        <v>513</v>
      </c>
      <c r="D31" s="147"/>
      <c r="E31" s="242"/>
      <c r="F31" s="244"/>
      <c r="G31" s="320"/>
      <c r="H31" s="85"/>
      <c r="I31" s="374"/>
    </row>
    <row r="32" spans="2:10" s="93" customFormat="1" ht="15" customHeight="1">
      <c r="B32" s="303" t="s">
        <v>497</v>
      </c>
      <c r="C32" s="150" t="s">
        <v>503</v>
      </c>
      <c r="D32" s="148"/>
      <c r="E32" s="243"/>
      <c r="F32" s="244">
        <f>E32*D32</f>
        <v>0</v>
      </c>
      <c r="G32" s="149"/>
      <c r="H32" s="85"/>
      <c r="I32" s="374" t="s">
        <v>659</v>
      </c>
    </row>
    <row r="33" spans="2:9" s="93" customFormat="1" ht="15" customHeight="1">
      <c r="B33" s="303" t="s">
        <v>498</v>
      </c>
      <c r="C33" s="150" t="s">
        <v>514</v>
      </c>
      <c r="D33" s="148"/>
      <c r="E33" s="243"/>
      <c r="F33" s="244">
        <f>E33*D33</f>
        <v>0</v>
      </c>
      <c r="G33" s="149"/>
      <c r="H33" s="85"/>
      <c r="I33" s="374" t="s">
        <v>659</v>
      </c>
    </row>
    <row r="34" spans="2:9" s="93" customFormat="1" ht="30" customHeight="1">
      <c r="B34" s="303" t="s">
        <v>499</v>
      </c>
      <c r="C34" s="150" t="s">
        <v>515</v>
      </c>
      <c r="D34" s="148"/>
      <c r="E34" s="244">
        <f>F35-F36</f>
        <v>0</v>
      </c>
      <c r="F34" s="244">
        <f>E34*D34</f>
        <v>0</v>
      </c>
      <c r="G34" s="320"/>
      <c r="H34" s="85"/>
      <c r="I34" s="374" t="s">
        <v>660</v>
      </c>
    </row>
    <row r="35" spans="2:9" s="93" customFormat="1" ht="27" customHeight="1">
      <c r="B35" s="303" t="s">
        <v>500</v>
      </c>
      <c r="C35" s="150" t="s">
        <v>841</v>
      </c>
      <c r="D35" s="147"/>
      <c r="E35" s="242"/>
      <c r="F35" s="152"/>
      <c r="G35" s="149"/>
      <c r="H35" s="85"/>
      <c r="I35" s="374"/>
    </row>
    <row r="36" spans="2:9" s="93" customFormat="1" ht="40.5" customHeight="1">
      <c r="B36" s="303" t="s">
        <v>501</v>
      </c>
      <c r="C36" s="150" t="s">
        <v>542</v>
      </c>
      <c r="D36" s="147"/>
      <c r="E36" s="242"/>
      <c r="F36" s="152"/>
      <c r="G36" s="149"/>
      <c r="H36" s="85"/>
      <c r="I36" s="374"/>
    </row>
    <row r="37" spans="2:9" s="93" customFormat="1" ht="30" customHeight="1">
      <c r="B37" s="303" t="s">
        <v>516</v>
      </c>
      <c r="C37" s="150" t="s">
        <v>535</v>
      </c>
      <c r="D37" s="147"/>
      <c r="E37" s="242"/>
      <c r="F37" s="244">
        <f>(MAX(0,F38-F39)+F45)</f>
        <v>0</v>
      </c>
      <c r="G37" s="320"/>
      <c r="H37" s="85"/>
      <c r="I37" s="554" t="s">
        <v>1373</v>
      </c>
    </row>
    <row r="38" spans="2:9" s="93" customFormat="1" ht="30" customHeight="1">
      <c r="B38" s="303" t="s">
        <v>517</v>
      </c>
      <c r="C38" s="150" t="s">
        <v>543</v>
      </c>
      <c r="D38" s="147"/>
      <c r="E38" s="242"/>
      <c r="F38" s="152"/>
      <c r="G38" s="149"/>
      <c r="H38" s="85"/>
    </row>
    <row r="39" spans="2:9" s="93" customFormat="1" ht="30" customHeight="1">
      <c r="B39" s="303" t="s">
        <v>518</v>
      </c>
      <c r="C39" s="150" t="s">
        <v>544</v>
      </c>
      <c r="D39" s="147"/>
      <c r="E39" s="242"/>
      <c r="F39" s="152"/>
      <c r="G39" s="149"/>
      <c r="H39" s="85"/>
      <c r="I39" s="374"/>
    </row>
    <row r="40" spans="2:9" s="93" customFormat="1" ht="30" customHeight="1">
      <c r="B40" s="303" t="s">
        <v>1336</v>
      </c>
      <c r="C40" s="150" t="s">
        <v>1341</v>
      </c>
      <c r="D40" s="147"/>
      <c r="E40" s="242"/>
      <c r="F40" s="152" t="e">
        <f>F41-F45</f>
        <v>#VALUE!</v>
      </c>
      <c r="G40" s="320"/>
      <c r="H40" s="85"/>
      <c r="I40" s="554" t="s">
        <v>1362</v>
      </c>
    </row>
    <row r="41" spans="2:9" s="93" customFormat="1" ht="30" customHeight="1">
      <c r="B41" s="303" t="s">
        <v>1337</v>
      </c>
      <c r="C41" s="150" t="s">
        <v>1342</v>
      </c>
      <c r="D41" s="147"/>
      <c r="E41" s="242"/>
      <c r="F41" s="707" t="s">
        <v>1372</v>
      </c>
      <c r="G41" s="320"/>
      <c r="H41" s="85"/>
      <c r="I41" s="554" t="s">
        <v>1363</v>
      </c>
    </row>
    <row r="42" spans="2:9" s="93" customFormat="1" ht="30" customHeight="1">
      <c r="B42" s="303" t="s">
        <v>1347</v>
      </c>
      <c r="C42" s="150" t="s">
        <v>1350</v>
      </c>
      <c r="D42" s="147"/>
      <c r="E42" s="242"/>
      <c r="F42" s="152"/>
      <c r="G42" s="149"/>
      <c r="H42" s="85"/>
      <c r="I42" s="374" t="s">
        <v>1368</v>
      </c>
    </row>
    <row r="43" spans="2:9" s="93" customFormat="1" ht="30" customHeight="1">
      <c r="B43" s="303" t="s">
        <v>1348</v>
      </c>
      <c r="C43" s="150" t="s">
        <v>1351</v>
      </c>
      <c r="D43" s="147"/>
      <c r="E43" s="242"/>
      <c r="F43" s="152"/>
      <c r="G43" s="320"/>
      <c r="H43" s="85"/>
      <c r="I43" s="554"/>
    </row>
    <row r="44" spans="2:9" s="93" customFormat="1" ht="30" customHeight="1">
      <c r="B44" s="303" t="s">
        <v>1349</v>
      </c>
      <c r="C44" s="150" t="s">
        <v>1352</v>
      </c>
      <c r="D44" s="147"/>
      <c r="E44" s="242"/>
      <c r="F44" s="152"/>
      <c r="G44" s="320"/>
      <c r="H44" s="85"/>
      <c r="I44" s="554"/>
    </row>
    <row r="45" spans="2:9" s="93" customFormat="1" ht="30" customHeight="1">
      <c r="B45" s="303" t="s">
        <v>1338</v>
      </c>
      <c r="C45" s="150" t="s">
        <v>1343</v>
      </c>
      <c r="D45" s="147"/>
      <c r="E45" s="242"/>
      <c r="F45" s="152"/>
      <c r="G45" s="320"/>
      <c r="H45" s="85"/>
      <c r="I45" s="554" t="s">
        <v>1364</v>
      </c>
    </row>
    <row r="46" spans="2:9" s="93" customFormat="1" ht="15" customHeight="1">
      <c r="B46" s="303" t="s">
        <v>519</v>
      </c>
      <c r="C46" s="150" t="s">
        <v>545</v>
      </c>
      <c r="D46" s="147"/>
      <c r="E46" s="242"/>
      <c r="F46" s="152"/>
      <c r="G46" s="149"/>
      <c r="H46" s="85"/>
      <c r="I46" s="374"/>
    </row>
    <row r="47" spans="2:9" s="93" customFormat="1" ht="30" customHeight="1">
      <c r="B47" s="303" t="s">
        <v>520</v>
      </c>
      <c r="C47" s="150" t="s">
        <v>548</v>
      </c>
      <c r="D47" s="147"/>
      <c r="E47" s="242"/>
      <c r="F47" s="311">
        <f>MAX(F48,F49)</f>
        <v>0</v>
      </c>
      <c r="G47" s="320"/>
      <c r="H47" s="85"/>
      <c r="I47" s="374" t="s">
        <v>661</v>
      </c>
    </row>
    <row r="48" spans="2:9" s="93" customFormat="1" ht="15" customHeight="1">
      <c r="B48" s="303" t="s">
        <v>521</v>
      </c>
      <c r="C48" s="150" t="s">
        <v>540</v>
      </c>
      <c r="D48" s="147"/>
      <c r="E48" s="242"/>
      <c r="F48" s="152"/>
      <c r="G48" s="320"/>
      <c r="H48" s="85"/>
      <c r="I48" s="374"/>
    </row>
    <row r="49" spans="2:9" s="93" customFormat="1" ht="15" customHeight="1">
      <c r="B49" s="303" t="s">
        <v>522</v>
      </c>
      <c r="C49" s="150" t="s">
        <v>541</v>
      </c>
      <c r="D49" s="147"/>
      <c r="E49" s="242"/>
      <c r="F49" s="152"/>
      <c r="G49" s="320"/>
      <c r="H49" s="85"/>
      <c r="I49" s="374"/>
    </row>
    <row r="50" spans="2:9" s="93" customFormat="1" ht="30" customHeight="1">
      <c r="B50" s="303" t="s">
        <v>523</v>
      </c>
      <c r="C50" s="150" t="s">
        <v>549</v>
      </c>
      <c r="D50" s="147"/>
      <c r="E50" s="242"/>
      <c r="F50" s="152"/>
      <c r="G50" s="320"/>
      <c r="H50" s="85"/>
      <c r="I50" s="374"/>
    </row>
    <row r="51" spans="2:9" s="93" customFormat="1" ht="45" customHeight="1">
      <c r="B51" s="303" t="s">
        <v>524</v>
      </c>
      <c r="C51" s="150" t="s">
        <v>550</v>
      </c>
      <c r="D51" s="148"/>
      <c r="E51" s="245"/>
      <c r="F51" s="244">
        <f>E51*D51</f>
        <v>0</v>
      </c>
      <c r="G51" s="149"/>
      <c r="H51" s="85"/>
      <c r="I51" s="374" t="s">
        <v>662</v>
      </c>
    </row>
    <row r="52" spans="2:9" s="93" customFormat="1" ht="30" customHeight="1">
      <c r="B52" s="303" t="s">
        <v>525</v>
      </c>
      <c r="C52" s="150" t="s">
        <v>551</v>
      </c>
      <c r="D52" s="147"/>
      <c r="E52" s="242"/>
      <c r="F52" s="152">
        <f>F53+F54</f>
        <v>0</v>
      </c>
      <c r="G52" s="320"/>
      <c r="H52" s="85"/>
      <c r="I52" s="374"/>
    </row>
    <row r="53" spans="2:9" s="93" customFormat="1" ht="30" customHeight="1">
      <c r="B53" s="303" t="s">
        <v>1331</v>
      </c>
      <c r="C53" s="150" t="s">
        <v>1333</v>
      </c>
      <c r="D53" s="147"/>
      <c r="E53" s="509"/>
      <c r="F53" s="152"/>
      <c r="G53" s="320"/>
      <c r="H53" s="85"/>
      <c r="I53" s="554"/>
    </row>
    <row r="54" spans="2:9" s="93" customFormat="1" ht="30" customHeight="1">
      <c r="B54" s="303" t="s">
        <v>1332</v>
      </c>
      <c r="C54" s="150" t="s">
        <v>1334</v>
      </c>
      <c r="D54" s="147"/>
      <c r="E54" s="509"/>
      <c r="F54" s="152"/>
      <c r="G54" s="320"/>
      <c r="H54" s="85"/>
      <c r="I54" s="554"/>
    </row>
    <row r="55" spans="2:9" s="93" customFormat="1" ht="30" customHeight="1">
      <c r="B55" s="303" t="s">
        <v>1020</v>
      </c>
      <c r="C55" s="150" t="s">
        <v>539</v>
      </c>
      <c r="D55" s="147"/>
      <c r="E55" s="509"/>
      <c r="F55" s="152" t="e">
        <f>F131</f>
        <v>#NAME?</v>
      </c>
      <c r="G55" s="510"/>
      <c r="H55" s="85"/>
      <c r="I55" s="374" t="s">
        <v>1070</v>
      </c>
    </row>
    <row r="56" spans="2:9" s="93" customFormat="1" ht="30" customHeight="1">
      <c r="B56" s="303" t="s">
        <v>526</v>
      </c>
      <c r="C56" s="150" t="s">
        <v>552</v>
      </c>
      <c r="D56" s="148"/>
      <c r="E56" s="245" t="e">
        <f ca="1">MAX(0,(F57+F62-F60))</f>
        <v>#NAME?</v>
      </c>
      <c r="F56" s="244" t="e">
        <f ca="1">E56*D56</f>
        <v>#NAME?</v>
      </c>
      <c r="G56" s="320"/>
      <c r="H56" s="85"/>
      <c r="I56" s="374" t="s">
        <v>1032</v>
      </c>
    </row>
    <row r="57" spans="2:9" s="93" customFormat="1" ht="30" customHeight="1">
      <c r="B57" s="303" t="s">
        <v>527</v>
      </c>
      <c r="C57" s="150" t="s">
        <v>1370</v>
      </c>
      <c r="D57" s="147"/>
      <c r="E57" s="242"/>
      <c r="F57" s="710">
        <f>F58-F59</f>
        <v>0</v>
      </c>
      <c r="G57" s="320"/>
      <c r="H57" s="85"/>
      <c r="I57" s="554" t="s">
        <v>1371</v>
      </c>
    </row>
    <row r="58" spans="2:9" s="93" customFormat="1" ht="27.75" customHeight="1">
      <c r="B58" s="303" t="s">
        <v>1033</v>
      </c>
      <c r="C58" s="150" t="s">
        <v>1035</v>
      </c>
      <c r="D58" s="147"/>
      <c r="E58" s="242"/>
      <c r="F58" s="152"/>
      <c r="G58" s="510"/>
      <c r="H58" s="85"/>
      <c r="I58" s="374"/>
    </row>
    <row r="59" spans="2:9" s="93" customFormat="1" ht="29.25" customHeight="1">
      <c r="B59" s="303" t="s">
        <v>1034</v>
      </c>
      <c r="C59" s="150" t="s">
        <v>1036</v>
      </c>
      <c r="D59" s="147"/>
      <c r="E59" s="242"/>
      <c r="F59" s="152"/>
      <c r="G59" s="510"/>
      <c r="H59" s="85"/>
      <c r="I59" s="374" t="s">
        <v>1037</v>
      </c>
    </row>
    <row r="60" spans="2:9" s="93" customFormat="1" ht="28.5" customHeight="1">
      <c r="B60" s="303" t="s">
        <v>528</v>
      </c>
      <c r="C60" s="150" t="s">
        <v>1107</v>
      </c>
      <c r="D60" s="147"/>
      <c r="E60" s="242"/>
      <c r="F60" s="244" t="e">
        <f ca="1">F61*0.1</f>
        <v>#NAME?</v>
      </c>
      <c r="G60" s="320"/>
      <c r="H60" s="85"/>
      <c r="I60" s="374" t="s">
        <v>663</v>
      </c>
    </row>
    <row r="61" spans="2:9" s="93" customFormat="1" ht="45" customHeight="1">
      <c r="B61" s="303" t="s">
        <v>529</v>
      </c>
      <c r="C61" s="150" t="s">
        <v>554</v>
      </c>
      <c r="D61" s="147"/>
      <c r="E61" s="242"/>
      <c r="F61" s="311" t="e">
        <f ca="1">_xludf.máx(0,SUM(F10:F17)-F18-F20-F29)</f>
        <v>#NAME?</v>
      </c>
      <c r="G61" s="320"/>
      <c r="H61" s="85"/>
      <c r="I61" s="374" t="s">
        <v>773</v>
      </c>
    </row>
    <row r="62" spans="2:9" s="93" customFormat="1" ht="30.75" customHeight="1">
      <c r="B62" s="303" t="s">
        <v>1021</v>
      </c>
      <c r="C62" s="150" t="s">
        <v>1108</v>
      </c>
      <c r="D62" s="147"/>
      <c r="E62" s="242"/>
      <c r="F62" s="311">
        <f>F63-F69</f>
        <v>0</v>
      </c>
      <c r="G62" s="320"/>
      <c r="H62" s="85"/>
      <c r="I62" s="374" t="s">
        <v>1039</v>
      </c>
    </row>
    <row r="63" spans="2:9" s="93" customFormat="1" ht="33" customHeight="1">
      <c r="B63" s="303" t="s">
        <v>1022</v>
      </c>
      <c r="C63" s="150" t="s">
        <v>1109</v>
      </c>
      <c r="D63" s="147"/>
      <c r="E63" s="242"/>
      <c r="F63" s="311">
        <f>F64+F65+F66+F67+F68</f>
        <v>0</v>
      </c>
      <c r="G63" s="320"/>
      <c r="H63" s="85"/>
      <c r="I63" s="374" t="s">
        <v>1040</v>
      </c>
    </row>
    <row r="64" spans="2:9" s="93" customFormat="1" ht="25.5">
      <c r="B64" s="303" t="s">
        <v>1023</v>
      </c>
      <c r="C64" s="150" t="s">
        <v>546</v>
      </c>
      <c r="D64" s="147"/>
      <c r="E64" s="242"/>
      <c r="F64" s="311"/>
      <c r="G64" s="511"/>
      <c r="H64" s="85"/>
      <c r="I64" s="374"/>
    </row>
    <row r="65" spans="2:9" s="93" customFormat="1" ht="30" customHeight="1">
      <c r="B65" s="303" t="s">
        <v>1024</v>
      </c>
      <c r="C65" s="150" t="s">
        <v>1027</v>
      </c>
      <c r="D65" s="147"/>
      <c r="E65" s="242"/>
      <c r="F65" s="311"/>
      <c r="G65" s="511"/>
      <c r="H65" s="85"/>
      <c r="I65" s="374"/>
    </row>
    <row r="66" spans="2:9" s="93" customFormat="1" ht="18" customHeight="1">
      <c r="B66" s="303" t="s">
        <v>1025</v>
      </c>
      <c r="C66" s="150" t="s">
        <v>1026</v>
      </c>
      <c r="D66" s="147"/>
      <c r="E66" s="242"/>
      <c r="F66" s="311"/>
      <c r="G66" s="511"/>
      <c r="H66" s="85"/>
      <c r="I66" s="374"/>
    </row>
    <row r="67" spans="2:9" s="93" customFormat="1" ht="32.25" customHeight="1">
      <c r="B67" s="303" t="s">
        <v>1028</v>
      </c>
      <c r="C67" s="150" t="s">
        <v>537</v>
      </c>
      <c r="D67" s="147"/>
      <c r="E67" s="242"/>
      <c r="F67" s="311"/>
      <c r="G67" s="511"/>
      <c r="H67" s="85"/>
      <c r="I67" s="374"/>
    </row>
    <row r="68" spans="2:9" s="93" customFormat="1" ht="29.25" customHeight="1">
      <c r="B68" s="303" t="s">
        <v>1029</v>
      </c>
      <c r="C68" s="150" t="s">
        <v>1030</v>
      </c>
      <c r="D68" s="147"/>
      <c r="E68" s="242"/>
      <c r="F68" s="311"/>
      <c r="G68" s="511"/>
      <c r="H68" s="85"/>
      <c r="I68" s="374"/>
    </row>
    <row r="69" spans="2:9" s="93" customFormat="1" ht="30.75" customHeight="1">
      <c r="B69" s="303" t="s">
        <v>1031</v>
      </c>
      <c r="C69" s="150" t="s">
        <v>1110</v>
      </c>
      <c r="D69" s="147"/>
      <c r="E69" s="242"/>
      <c r="F69" s="311"/>
      <c r="G69" s="511"/>
      <c r="H69" s="85"/>
      <c r="I69" s="374" t="s">
        <v>1041</v>
      </c>
    </row>
    <row r="70" spans="2:9" s="93" customFormat="1" ht="42.75" customHeight="1">
      <c r="B70" s="303" t="s">
        <v>530</v>
      </c>
      <c r="C70" s="150" t="s">
        <v>1111</v>
      </c>
      <c r="D70" s="147"/>
      <c r="E70" s="242"/>
      <c r="F70" s="311" t="e">
        <f ca="1">F71+F77+F87+F104</f>
        <v>#NAME?</v>
      </c>
      <c r="G70" s="320"/>
      <c r="H70" s="85"/>
      <c r="I70" s="550" t="s">
        <v>1167</v>
      </c>
    </row>
    <row r="71" spans="2:9" s="93" customFormat="1" ht="30" customHeight="1">
      <c r="B71" s="303" t="s">
        <v>531</v>
      </c>
      <c r="C71" s="150" t="s">
        <v>1072</v>
      </c>
      <c r="D71" s="148"/>
      <c r="E71" s="245" t="e">
        <f ca="1">MAX(0,(F72-F75))</f>
        <v>#NAME?</v>
      </c>
      <c r="F71" s="311" t="e">
        <f ca="1">E71*D71</f>
        <v>#NAME?</v>
      </c>
      <c r="G71" s="320"/>
      <c r="H71" s="85"/>
      <c r="I71" s="374" t="s">
        <v>664</v>
      </c>
    </row>
    <row r="72" spans="2:9" s="93" customFormat="1" ht="15" customHeight="1">
      <c r="B72" s="303" t="s">
        <v>532</v>
      </c>
      <c r="C72" s="150" t="s">
        <v>1073</v>
      </c>
      <c r="D72" s="147"/>
      <c r="E72" s="242"/>
      <c r="F72" s="152"/>
      <c r="G72" s="149"/>
      <c r="H72" s="85"/>
      <c r="I72" s="374" t="s">
        <v>1074</v>
      </c>
    </row>
    <row r="73" spans="2:9" s="93" customFormat="1" ht="26.25" customHeight="1">
      <c r="B73" s="303" t="s">
        <v>1075</v>
      </c>
      <c r="C73" s="150" t="s">
        <v>1077</v>
      </c>
      <c r="D73" s="147"/>
      <c r="E73" s="242"/>
      <c r="F73" s="152"/>
      <c r="G73" s="510"/>
      <c r="H73" s="85"/>
      <c r="I73" s="374"/>
    </row>
    <row r="74" spans="2:9" s="93" customFormat="1" ht="29.25" customHeight="1">
      <c r="B74" s="303" t="s">
        <v>1076</v>
      </c>
      <c r="C74" s="150" t="s">
        <v>1078</v>
      </c>
      <c r="D74" s="147"/>
      <c r="E74" s="242"/>
      <c r="F74" s="152"/>
      <c r="G74" s="510"/>
      <c r="H74" s="85"/>
      <c r="I74" s="374" t="s">
        <v>1112</v>
      </c>
    </row>
    <row r="75" spans="2:9" s="93" customFormat="1" ht="28.5" customHeight="1">
      <c r="B75" s="303" t="s">
        <v>533</v>
      </c>
      <c r="C75" s="150" t="s">
        <v>1079</v>
      </c>
      <c r="D75" s="147"/>
      <c r="E75" s="242"/>
      <c r="F75" s="311" t="e">
        <f ca="1">F76*0.1</f>
        <v>#NAME?</v>
      </c>
      <c r="G75" s="320"/>
      <c r="H75" s="85"/>
      <c r="I75" s="374" t="s">
        <v>665</v>
      </c>
    </row>
    <row r="76" spans="2:9" s="93" customFormat="1" ht="41.25" customHeight="1">
      <c r="B76" s="303" t="s">
        <v>534</v>
      </c>
      <c r="C76" s="150" t="s">
        <v>555</v>
      </c>
      <c r="D76" s="147"/>
      <c r="E76" s="242"/>
      <c r="F76" s="311" t="e">
        <f ca="1">MAX(0,F10+F11+F12+F13+F14+F15+F16+F17-F18-F20-F29-F56)</f>
        <v>#NAME?</v>
      </c>
      <c r="G76" s="320"/>
      <c r="H76" s="85"/>
      <c r="I76" s="374" t="s">
        <v>1080</v>
      </c>
    </row>
    <row r="77" spans="2:9" s="93" customFormat="1" ht="30" customHeight="1">
      <c r="B77" s="303" t="s">
        <v>556</v>
      </c>
      <c r="C77" s="150" t="s">
        <v>557</v>
      </c>
      <c r="D77" s="148"/>
      <c r="E77" s="245" t="e">
        <f ca="1">MAX(0,(F78-F86))</f>
        <v>#NAME?</v>
      </c>
      <c r="F77" s="311" t="e">
        <f ca="1">E77*D77</f>
        <v>#NAME?</v>
      </c>
      <c r="G77" s="320"/>
      <c r="H77" s="85"/>
      <c r="I77" s="374" t="s">
        <v>666</v>
      </c>
    </row>
    <row r="78" spans="2:9" s="93" customFormat="1" ht="40.5" customHeight="1">
      <c r="B78" s="303" t="s">
        <v>559</v>
      </c>
      <c r="C78" s="150" t="s">
        <v>560</v>
      </c>
      <c r="D78" s="147"/>
      <c r="E78" s="242"/>
      <c r="F78" s="311">
        <f>MAX(0,(F79-F80))</f>
        <v>0</v>
      </c>
      <c r="G78" s="320"/>
      <c r="H78" s="85"/>
      <c r="I78" s="374" t="s">
        <v>667</v>
      </c>
    </row>
    <row r="79" spans="2:9" s="93" customFormat="1" ht="30" customHeight="1">
      <c r="B79" s="303" t="s">
        <v>562</v>
      </c>
      <c r="C79" s="150" t="s">
        <v>563</v>
      </c>
      <c r="D79" s="147"/>
      <c r="E79" s="242"/>
      <c r="F79" s="152"/>
      <c r="G79" s="149"/>
      <c r="H79" s="85"/>
      <c r="I79" s="374"/>
    </row>
    <row r="80" spans="2:9" s="93" customFormat="1" ht="30" customHeight="1">
      <c r="B80" s="303" t="s">
        <v>564</v>
      </c>
      <c r="C80" s="150" t="s">
        <v>565</v>
      </c>
      <c r="D80" s="147"/>
      <c r="E80" s="242"/>
      <c r="F80" s="311">
        <f>F81-F82-F83-F84-F85</f>
        <v>0</v>
      </c>
      <c r="G80" s="320"/>
      <c r="H80" s="85"/>
      <c r="I80" s="374" t="s">
        <v>753</v>
      </c>
    </row>
    <row r="81" spans="2:9" s="93" customFormat="1" ht="18.75" customHeight="1">
      <c r="B81" s="303" t="s">
        <v>566</v>
      </c>
      <c r="C81" s="150" t="s">
        <v>567</v>
      </c>
      <c r="D81" s="147"/>
      <c r="E81" s="242"/>
      <c r="F81" s="152"/>
      <c r="G81" s="149"/>
      <c r="H81" s="85"/>
      <c r="I81" s="374"/>
    </row>
    <row r="82" spans="2:9" s="93" customFormat="1" ht="30" customHeight="1">
      <c r="B82" s="303" t="s">
        <v>569</v>
      </c>
      <c r="C82" s="150" t="s">
        <v>568</v>
      </c>
      <c r="D82" s="147"/>
      <c r="E82" s="242"/>
      <c r="F82" s="152"/>
      <c r="G82" s="149"/>
      <c r="H82" s="85"/>
      <c r="I82" s="374"/>
    </row>
    <row r="83" spans="2:9" s="93" customFormat="1" ht="41.25" customHeight="1">
      <c r="B83" s="303" t="s">
        <v>570</v>
      </c>
      <c r="C83" s="150" t="s">
        <v>571</v>
      </c>
      <c r="D83" s="147"/>
      <c r="E83" s="242"/>
      <c r="F83" s="152"/>
      <c r="G83" s="149"/>
      <c r="H83" s="85"/>
      <c r="I83" s="374"/>
    </row>
    <row r="84" spans="2:9" s="93" customFormat="1" ht="32.25" customHeight="1">
      <c r="B84" s="303" t="s">
        <v>572</v>
      </c>
      <c r="C84" s="150" t="s">
        <v>573</v>
      </c>
      <c r="D84" s="147"/>
      <c r="E84" s="242"/>
      <c r="F84" s="152"/>
      <c r="G84" s="149"/>
      <c r="H84" s="85"/>
      <c r="I84" s="374"/>
    </row>
    <row r="85" spans="2:9" s="93" customFormat="1" ht="30" customHeight="1">
      <c r="B85" s="303" t="s">
        <v>714</v>
      </c>
      <c r="C85" s="150" t="s">
        <v>715</v>
      </c>
      <c r="D85" s="147"/>
      <c r="E85" s="242"/>
      <c r="F85" s="152">
        <f>F36+F39</f>
        <v>0</v>
      </c>
      <c r="G85" s="320"/>
      <c r="H85" s="85"/>
      <c r="I85" s="374" t="s">
        <v>770</v>
      </c>
    </row>
    <row r="86" spans="2:9" s="93" customFormat="1" ht="29.25" customHeight="1">
      <c r="B86" s="303" t="s">
        <v>561</v>
      </c>
      <c r="C86" s="150" t="s">
        <v>574</v>
      </c>
      <c r="D86" s="147"/>
      <c r="E86" s="242"/>
      <c r="F86" s="311" t="e">
        <f ca="1">F76*0.1</f>
        <v>#NAME?</v>
      </c>
      <c r="G86" s="320"/>
      <c r="H86" s="85"/>
      <c r="I86" s="374" t="s">
        <v>668</v>
      </c>
    </row>
    <row r="87" spans="2:9" s="93" customFormat="1" ht="39.75" customHeight="1">
      <c r="B87" s="303" t="s">
        <v>558</v>
      </c>
      <c r="C87" s="150" t="s">
        <v>1081</v>
      </c>
      <c r="D87" s="147"/>
      <c r="E87" s="242"/>
      <c r="F87" s="311" t="e">
        <f ca="1">MAX(0,F100+F101+F103+F71+F104)</f>
        <v>#NAME?</v>
      </c>
      <c r="G87" s="320"/>
      <c r="H87" s="85"/>
      <c r="I87" s="551" t="s">
        <v>1168</v>
      </c>
    </row>
    <row r="88" spans="2:9" s="93" customFormat="1" ht="45" customHeight="1">
      <c r="B88" s="303" t="s">
        <v>575</v>
      </c>
      <c r="C88" s="150" t="s">
        <v>1113</v>
      </c>
      <c r="D88" s="147"/>
      <c r="E88" s="242"/>
      <c r="F88" s="311" t="e">
        <f ca="1">MAX(0,(0.15*(F76-F72-F78-F105))/0.85)</f>
        <v>#NAME?</v>
      </c>
      <c r="G88" s="320"/>
      <c r="H88" s="85"/>
      <c r="I88" s="374" t="s">
        <v>1361</v>
      </c>
    </row>
    <row r="89" spans="2:9" s="93" customFormat="1" ht="41.25" customHeight="1">
      <c r="B89" s="303" t="s">
        <v>716</v>
      </c>
      <c r="C89" s="412" t="s">
        <v>1114</v>
      </c>
      <c r="D89" s="147"/>
      <c r="E89" s="242"/>
      <c r="F89" s="311" t="e">
        <f ca="1">MIN(F88,F91)</f>
        <v>#NAME?</v>
      </c>
      <c r="G89" s="320"/>
      <c r="H89" s="85"/>
      <c r="I89" s="374" t="s">
        <v>734</v>
      </c>
    </row>
    <row r="90" spans="2:9" s="93" customFormat="1" ht="29.25" customHeight="1">
      <c r="B90" s="303" t="s">
        <v>717</v>
      </c>
      <c r="C90" s="413" t="s">
        <v>1116</v>
      </c>
      <c r="D90" s="147"/>
      <c r="E90" s="242"/>
      <c r="F90" s="311" t="e">
        <f ca="1">F92-F96</f>
        <v>#NAME?</v>
      </c>
      <c r="G90" s="320"/>
      <c r="H90" s="85"/>
      <c r="I90" s="374" t="s">
        <v>732</v>
      </c>
    </row>
    <row r="91" spans="2:9" s="93" customFormat="1" ht="27" customHeight="1">
      <c r="B91" s="303" t="s">
        <v>718</v>
      </c>
      <c r="C91" s="414" t="s">
        <v>1115</v>
      </c>
      <c r="D91" s="147"/>
      <c r="E91" s="242"/>
      <c r="F91" s="311" t="e">
        <f ca="1">F92+F93+F94</f>
        <v>#NAME?</v>
      </c>
      <c r="G91" s="320"/>
      <c r="H91" s="85"/>
      <c r="I91" s="374" t="s">
        <v>1083</v>
      </c>
    </row>
    <row r="92" spans="2:9" s="93" customFormat="1" ht="30" customHeight="1">
      <c r="B92" s="303" t="s">
        <v>719</v>
      </c>
      <c r="C92" s="414" t="s">
        <v>1082</v>
      </c>
      <c r="D92" s="147"/>
      <c r="E92" s="242"/>
      <c r="F92" s="311" t="e">
        <f ca="1">MIN(F72,F75)</f>
        <v>#NAME?</v>
      </c>
      <c r="G92" s="320"/>
      <c r="H92" s="85"/>
      <c r="I92" s="374" t="s">
        <v>733</v>
      </c>
    </row>
    <row r="93" spans="2:9" s="93" customFormat="1" ht="30" customHeight="1">
      <c r="B93" s="303" t="s">
        <v>720</v>
      </c>
      <c r="C93" s="414" t="s">
        <v>727</v>
      </c>
      <c r="D93" s="147"/>
      <c r="E93" s="242"/>
      <c r="F93" s="311" t="e">
        <f ca="1">MIN(F78,F86)</f>
        <v>#NAME?</v>
      </c>
      <c r="G93" s="320"/>
      <c r="H93" s="85"/>
      <c r="I93" s="374" t="s">
        <v>735</v>
      </c>
    </row>
    <row r="94" spans="2:9" s="93" customFormat="1" ht="24" customHeight="1">
      <c r="B94" s="303" t="s">
        <v>1084</v>
      </c>
      <c r="C94" s="414" t="s">
        <v>1117</v>
      </c>
      <c r="D94" s="147"/>
      <c r="E94" s="242"/>
      <c r="F94" s="311" t="e">
        <f ca="1">MIN(F105,F86)</f>
        <v>#NAME?</v>
      </c>
      <c r="G94" s="320"/>
      <c r="H94" s="85"/>
      <c r="I94" s="374" t="s">
        <v>1085</v>
      </c>
    </row>
    <row r="95" spans="2:9" s="93" customFormat="1" ht="18.75" customHeight="1">
      <c r="B95" s="303" t="s">
        <v>721</v>
      </c>
      <c r="C95" s="414" t="s">
        <v>728</v>
      </c>
      <c r="D95" s="147"/>
      <c r="E95" s="242"/>
      <c r="F95" s="311" t="e">
        <f ca="1">F91-F89</f>
        <v>#NAME?</v>
      </c>
      <c r="G95" s="320"/>
      <c r="H95" s="85"/>
      <c r="I95" s="374" t="s">
        <v>736</v>
      </c>
    </row>
    <row r="96" spans="2:9" s="93" customFormat="1" ht="30" customHeight="1">
      <c r="B96" s="303" t="s">
        <v>722</v>
      </c>
      <c r="C96" s="414" t="s">
        <v>1086</v>
      </c>
      <c r="D96" s="147"/>
      <c r="E96" s="242"/>
      <c r="F96" s="311" t="e">
        <f ca="1">(F92/F91)*F95</f>
        <v>#NAME?</v>
      </c>
      <c r="G96" s="320"/>
      <c r="H96" s="85"/>
      <c r="I96" s="374" t="s">
        <v>1087</v>
      </c>
    </row>
    <row r="97" spans="2:9" s="93" customFormat="1" ht="30" customHeight="1">
      <c r="B97" s="303" t="s">
        <v>723</v>
      </c>
      <c r="C97" s="414" t="s">
        <v>729</v>
      </c>
      <c r="D97" s="147"/>
      <c r="E97" s="242"/>
      <c r="F97" s="311" t="e">
        <f ca="1">(F93/F91)*F95</f>
        <v>#NAME?</v>
      </c>
      <c r="G97" s="320"/>
      <c r="H97" s="85"/>
      <c r="I97" s="374" t="s">
        <v>1089</v>
      </c>
    </row>
    <row r="98" spans="2:9" s="93" customFormat="1" ht="30.75" customHeight="1">
      <c r="B98" s="303" t="s">
        <v>1088</v>
      </c>
      <c r="C98" s="414" t="s">
        <v>1118</v>
      </c>
      <c r="D98" s="147"/>
      <c r="E98" s="242"/>
      <c r="F98" s="311" t="e">
        <f ca="1">(F94/F91)*F95</f>
        <v>#NAME?</v>
      </c>
      <c r="G98" s="320"/>
      <c r="H98" s="85"/>
      <c r="I98" s="374" t="s">
        <v>1104</v>
      </c>
    </row>
    <row r="99" spans="2:9" s="237" customFormat="1" ht="30" customHeight="1">
      <c r="B99" s="305" t="s">
        <v>724</v>
      </c>
      <c r="C99" s="412" t="s">
        <v>730</v>
      </c>
      <c r="D99" s="248"/>
      <c r="E99" s="249"/>
      <c r="F99" s="311" t="e">
        <f ca="1">F93-F97</f>
        <v>#NAME?</v>
      </c>
      <c r="G99" s="320"/>
      <c r="H99" s="250"/>
      <c r="I99" s="377" t="s">
        <v>737</v>
      </c>
    </row>
    <row r="100" spans="2:9" s="237" customFormat="1" ht="55.5" customHeight="1">
      <c r="B100" s="305" t="s">
        <v>725</v>
      </c>
      <c r="C100" s="414" t="s">
        <v>1090</v>
      </c>
      <c r="D100" s="248"/>
      <c r="E100" s="249"/>
      <c r="F100" s="311" t="e">
        <f ca="1">MAX((F72-F90),F71)</f>
        <v>#NAME?</v>
      </c>
      <c r="G100" s="320"/>
      <c r="H100" s="250"/>
      <c r="I100" s="552" t="s">
        <v>1365</v>
      </c>
    </row>
    <row r="101" spans="2:9" s="93" customFormat="1" ht="39.75" customHeight="1">
      <c r="B101" s="303" t="s">
        <v>726</v>
      </c>
      <c r="C101" s="414" t="s">
        <v>842</v>
      </c>
      <c r="D101" s="147"/>
      <c r="E101" s="242"/>
      <c r="F101" s="311" t="e">
        <f ca="1">MAX((F78-F99),F77)</f>
        <v>#NAME?</v>
      </c>
      <c r="G101" s="320"/>
      <c r="H101" s="85"/>
      <c r="I101" s="553" t="s">
        <v>1366</v>
      </c>
    </row>
    <row r="102" spans="2:9" s="93" customFormat="1" ht="30" customHeight="1">
      <c r="B102" s="303" t="s">
        <v>1091</v>
      </c>
      <c r="C102" s="414" t="s">
        <v>1119</v>
      </c>
      <c r="D102" s="147"/>
      <c r="E102" s="242"/>
      <c r="F102" s="311" t="e">
        <f ca="1">F94-F98</f>
        <v>#NAME?</v>
      </c>
      <c r="G102" s="320"/>
      <c r="H102" s="85"/>
      <c r="I102" s="374" t="s">
        <v>1092</v>
      </c>
    </row>
    <row r="103" spans="2:9" s="93" customFormat="1" ht="27.75" customHeight="1">
      <c r="B103" s="303" t="s">
        <v>1093</v>
      </c>
      <c r="C103" s="414" t="s">
        <v>1120</v>
      </c>
      <c r="D103" s="147"/>
      <c r="E103" s="242"/>
      <c r="F103" s="311" t="e">
        <f ca="1">MAX(F105-F102,F104)</f>
        <v>#NAME?</v>
      </c>
      <c r="G103" s="320"/>
      <c r="H103" s="85"/>
      <c r="I103" s="554" t="s">
        <v>1169</v>
      </c>
    </row>
    <row r="104" spans="2:9" s="93" customFormat="1" ht="29.25" customHeight="1">
      <c r="B104" s="303" t="s">
        <v>1094</v>
      </c>
      <c r="C104" s="414" t="s">
        <v>1095</v>
      </c>
      <c r="D104" s="147"/>
      <c r="E104" s="242"/>
      <c r="F104" s="311" t="e">
        <f ca="1">MAX(0,(F105-F113))</f>
        <v>#NAME?</v>
      </c>
      <c r="G104" s="320"/>
      <c r="H104" s="85"/>
      <c r="I104" s="374" t="s">
        <v>1100</v>
      </c>
    </row>
    <row r="105" spans="2:9" s="93" customFormat="1" ht="28.5" customHeight="1">
      <c r="B105" s="303" t="s">
        <v>1096</v>
      </c>
      <c r="C105" s="414" t="s">
        <v>1121</v>
      </c>
      <c r="D105" s="147"/>
      <c r="E105" s="242"/>
      <c r="F105" s="311">
        <f>F106-F112</f>
        <v>0</v>
      </c>
      <c r="G105" s="320"/>
      <c r="H105" s="85"/>
      <c r="I105" s="374" t="s">
        <v>1101</v>
      </c>
    </row>
    <row r="106" spans="2:9" s="93" customFormat="1" ht="29.25" customHeight="1">
      <c r="B106" s="303" t="s">
        <v>1097</v>
      </c>
      <c r="C106" s="414" t="s">
        <v>1122</v>
      </c>
      <c r="D106" s="147"/>
      <c r="E106" s="242"/>
      <c r="F106" s="311">
        <f>F107+F108+F109+F110+F111</f>
        <v>0</v>
      </c>
      <c r="G106" s="320"/>
      <c r="H106" s="85"/>
      <c r="I106" s="374" t="s">
        <v>1123</v>
      </c>
    </row>
    <row r="107" spans="2:9" s="93" customFormat="1" ht="18.75" customHeight="1">
      <c r="B107" s="303" t="s">
        <v>1124</v>
      </c>
      <c r="C107" s="414" t="s">
        <v>546</v>
      </c>
      <c r="D107" s="147"/>
      <c r="E107" s="242"/>
      <c r="F107" s="311"/>
      <c r="G107" s="239"/>
      <c r="H107" s="85"/>
      <c r="I107" s="374"/>
    </row>
    <row r="108" spans="2:9" s="93" customFormat="1" ht="29.25" customHeight="1">
      <c r="B108" s="303" t="s">
        <v>1125</v>
      </c>
      <c r="C108" s="414" t="s">
        <v>1027</v>
      </c>
      <c r="D108" s="147"/>
      <c r="E108" s="242"/>
      <c r="F108" s="311"/>
      <c r="G108" s="239"/>
      <c r="H108" s="85"/>
      <c r="I108" s="374"/>
    </row>
    <row r="109" spans="2:9" s="93" customFormat="1" ht="18" customHeight="1">
      <c r="B109" s="303" t="s">
        <v>1126</v>
      </c>
      <c r="C109" s="414" t="s">
        <v>547</v>
      </c>
      <c r="D109" s="147"/>
      <c r="E109" s="242"/>
      <c r="F109" s="311"/>
      <c r="G109" s="239"/>
      <c r="H109" s="85"/>
      <c r="I109" s="374"/>
    </row>
    <row r="110" spans="2:9" s="93" customFormat="1" ht="29.25" customHeight="1">
      <c r="B110" s="303" t="s">
        <v>1127</v>
      </c>
      <c r="C110" s="414" t="s">
        <v>537</v>
      </c>
      <c r="D110" s="147"/>
      <c r="E110" s="242"/>
      <c r="F110" s="311"/>
      <c r="G110" s="239"/>
      <c r="H110" s="85"/>
      <c r="I110" s="374"/>
    </row>
    <row r="111" spans="2:9" s="93" customFormat="1" ht="29.25" customHeight="1">
      <c r="B111" s="303" t="s">
        <v>1128</v>
      </c>
      <c r="C111" s="414" t="s">
        <v>1030</v>
      </c>
      <c r="D111" s="147"/>
      <c r="E111" s="242"/>
      <c r="F111" s="311"/>
      <c r="G111" s="239"/>
      <c r="H111" s="85"/>
      <c r="I111" s="374"/>
    </row>
    <row r="112" spans="2:9" s="93" customFormat="1" ht="32.25" customHeight="1">
      <c r="B112" s="303" t="s">
        <v>1098</v>
      </c>
      <c r="C112" s="414" t="s">
        <v>1129</v>
      </c>
      <c r="D112" s="147"/>
      <c r="E112" s="242"/>
      <c r="F112" s="311"/>
      <c r="G112" s="239"/>
      <c r="H112" s="85"/>
      <c r="I112" s="374" t="s">
        <v>1102</v>
      </c>
    </row>
    <row r="113" spans="2:9" s="93" customFormat="1" ht="29.25" customHeight="1">
      <c r="B113" s="303" t="s">
        <v>1099</v>
      </c>
      <c r="C113" s="414" t="s">
        <v>1130</v>
      </c>
      <c r="D113" s="147"/>
      <c r="E113" s="242"/>
      <c r="F113" s="311" t="e">
        <f ca="1">0.1*F76</f>
        <v>#NAME?</v>
      </c>
      <c r="G113" s="320"/>
      <c r="H113" s="85"/>
      <c r="I113" s="374" t="s">
        <v>1103</v>
      </c>
    </row>
    <row r="114" spans="2:9" s="93" customFormat="1" ht="15" customHeight="1">
      <c r="B114" s="303" t="s">
        <v>576</v>
      </c>
      <c r="C114" s="415" t="s">
        <v>613</v>
      </c>
      <c r="D114" s="147"/>
      <c r="E114" s="242"/>
      <c r="F114" s="311" t="e">
        <f>F115-F120-F124-F125-F126</f>
        <v>#NAME?</v>
      </c>
      <c r="G114" s="320"/>
      <c r="H114" s="85"/>
      <c r="I114" s="374" t="s">
        <v>669</v>
      </c>
    </row>
    <row r="115" spans="2:9" s="93" customFormat="1" ht="15" customHeight="1">
      <c r="B115" s="303" t="s">
        <v>577</v>
      </c>
      <c r="C115" s="415" t="s">
        <v>614</v>
      </c>
      <c r="D115" s="147"/>
      <c r="E115" s="242"/>
      <c r="F115" s="311">
        <f>F116+F117</f>
        <v>0</v>
      </c>
      <c r="G115" s="320"/>
      <c r="H115" s="85"/>
      <c r="I115" s="374" t="s">
        <v>670</v>
      </c>
    </row>
    <row r="116" spans="2:9" s="93" customFormat="1" ht="15" customHeight="1">
      <c r="B116" s="303" t="s">
        <v>578</v>
      </c>
      <c r="C116" s="415" t="s">
        <v>615</v>
      </c>
      <c r="D116" s="147"/>
      <c r="E116" s="242"/>
      <c r="F116" s="152"/>
      <c r="G116" s="149"/>
      <c r="H116" s="85"/>
      <c r="I116" s="374"/>
    </row>
    <row r="117" spans="2:9" s="93" customFormat="1" ht="30" customHeight="1">
      <c r="B117" s="303" t="s">
        <v>579</v>
      </c>
      <c r="C117" s="415" t="s">
        <v>616</v>
      </c>
      <c r="D117" s="147"/>
      <c r="E117" s="242"/>
      <c r="F117" s="311">
        <f>MIN(F118,F119)</f>
        <v>0</v>
      </c>
      <c r="G117" s="242"/>
      <c r="H117" s="85"/>
      <c r="I117" s="374" t="s">
        <v>1044</v>
      </c>
    </row>
    <row r="118" spans="2:9" s="93" customFormat="1" ht="30" customHeight="1">
      <c r="B118" s="303" t="s">
        <v>1042</v>
      </c>
      <c r="C118" s="415" t="s">
        <v>1043</v>
      </c>
      <c r="D118" s="147"/>
      <c r="E118" s="242"/>
      <c r="F118" s="311"/>
      <c r="G118" s="239"/>
      <c r="H118" s="85"/>
      <c r="I118" s="374"/>
    </row>
    <row r="119" spans="2:9" s="93" customFormat="1" ht="30" customHeight="1">
      <c r="B119" s="303" t="s">
        <v>1045</v>
      </c>
      <c r="C119" s="415" t="s">
        <v>1046</v>
      </c>
      <c r="D119" s="512"/>
      <c r="E119" s="513"/>
      <c r="F119" s="311">
        <f>D119*E119</f>
        <v>0</v>
      </c>
      <c r="G119" s="320"/>
      <c r="H119" s="85"/>
      <c r="I119" s="374" t="s">
        <v>671</v>
      </c>
    </row>
    <row r="120" spans="2:9" s="93" customFormat="1" ht="30" customHeight="1">
      <c r="B120" s="303" t="s">
        <v>580</v>
      </c>
      <c r="C120" s="415" t="s">
        <v>617</v>
      </c>
      <c r="D120" s="147"/>
      <c r="E120" s="242"/>
      <c r="F120" s="311">
        <f>F121+F122+F123</f>
        <v>0</v>
      </c>
      <c r="G120" s="320"/>
      <c r="H120" s="85"/>
      <c r="I120" s="374" t="s">
        <v>672</v>
      </c>
    </row>
    <row r="121" spans="2:9" s="93" customFormat="1" ht="30" customHeight="1">
      <c r="B121" s="303" t="s">
        <v>581</v>
      </c>
      <c r="C121" s="415" t="s">
        <v>618</v>
      </c>
      <c r="D121" s="147"/>
      <c r="E121" s="242"/>
      <c r="F121" s="152"/>
      <c r="G121" s="149"/>
      <c r="H121" s="85"/>
      <c r="I121" s="374"/>
    </row>
    <row r="122" spans="2:9" s="93" customFormat="1" ht="30" customHeight="1">
      <c r="B122" s="303" t="s">
        <v>582</v>
      </c>
      <c r="C122" s="415" t="s">
        <v>619</v>
      </c>
      <c r="D122" s="148"/>
      <c r="E122" s="245"/>
      <c r="F122" s="311">
        <f>E122*D122</f>
        <v>0</v>
      </c>
      <c r="G122" s="254"/>
      <c r="H122" s="85"/>
      <c r="I122" s="374" t="s">
        <v>671</v>
      </c>
    </row>
    <row r="123" spans="2:9" s="93" customFormat="1" ht="30" customHeight="1">
      <c r="B123" s="303" t="s">
        <v>583</v>
      </c>
      <c r="C123" s="415" t="s">
        <v>642</v>
      </c>
      <c r="D123" s="147"/>
      <c r="E123" s="242"/>
      <c r="F123" s="152"/>
      <c r="G123" s="149"/>
      <c r="H123" s="85"/>
      <c r="I123" s="374"/>
    </row>
    <row r="124" spans="2:9" s="93" customFormat="1" ht="15" customHeight="1">
      <c r="B124" s="303" t="s">
        <v>584</v>
      </c>
      <c r="C124" s="415" t="s">
        <v>620</v>
      </c>
      <c r="D124" s="148"/>
      <c r="E124" s="245"/>
      <c r="F124" s="311">
        <f>E124*D124</f>
        <v>0</v>
      </c>
      <c r="G124" s="254"/>
      <c r="H124" s="85"/>
      <c r="I124" s="374" t="s">
        <v>659</v>
      </c>
    </row>
    <row r="125" spans="2:9" s="93" customFormat="1" ht="30" customHeight="1">
      <c r="B125" s="303" t="s">
        <v>585</v>
      </c>
      <c r="C125" s="415" t="s">
        <v>621</v>
      </c>
      <c r="D125" s="147"/>
      <c r="E125" s="242"/>
      <c r="F125" s="311" t="e">
        <f>F158</f>
        <v>#NAME?</v>
      </c>
      <c r="G125" s="320"/>
      <c r="H125" s="85"/>
      <c r="I125" s="374" t="s">
        <v>673</v>
      </c>
    </row>
    <row r="126" spans="2:9" s="93" customFormat="1" ht="30" customHeight="1">
      <c r="B126" s="303" t="s">
        <v>586</v>
      </c>
      <c r="C126" s="150" t="s">
        <v>622</v>
      </c>
      <c r="D126" s="147"/>
      <c r="E126" s="242"/>
      <c r="F126" s="311" t="e">
        <f>SUM(F127:F130)-F131-F133</f>
        <v>#NAME?</v>
      </c>
      <c r="G126" s="320"/>
      <c r="H126" s="85"/>
      <c r="I126" s="374" t="s">
        <v>1050</v>
      </c>
    </row>
    <row r="127" spans="2:9" s="93" customFormat="1" ht="20.25" customHeight="1">
      <c r="B127" s="303" t="s">
        <v>587</v>
      </c>
      <c r="C127" s="150" t="s">
        <v>546</v>
      </c>
      <c r="D127" s="147"/>
      <c r="E127" s="242"/>
      <c r="F127" s="152"/>
      <c r="G127" s="149"/>
      <c r="H127" s="85"/>
      <c r="I127" s="374"/>
    </row>
    <row r="128" spans="2:9" s="93" customFormat="1" ht="30" customHeight="1">
      <c r="B128" s="303" t="s">
        <v>588</v>
      </c>
      <c r="C128" s="150" t="s">
        <v>536</v>
      </c>
      <c r="D128" s="147"/>
      <c r="E128" s="242"/>
      <c r="F128" s="152"/>
      <c r="G128" s="149"/>
      <c r="H128" s="85"/>
      <c r="I128" s="374"/>
    </row>
    <row r="129" spans="2:9" s="93" customFormat="1" ht="21" customHeight="1">
      <c r="B129" s="303" t="s">
        <v>589</v>
      </c>
      <c r="C129" s="150" t="s">
        <v>547</v>
      </c>
      <c r="D129" s="147"/>
      <c r="E129" s="242"/>
      <c r="F129" s="152"/>
      <c r="G129" s="149"/>
      <c r="H129" s="85"/>
      <c r="I129" s="374"/>
    </row>
    <row r="130" spans="2:9" s="93" customFormat="1" ht="30" customHeight="1">
      <c r="B130" s="303" t="s">
        <v>590</v>
      </c>
      <c r="C130" s="150" t="s">
        <v>538</v>
      </c>
      <c r="D130" s="147"/>
      <c r="E130" s="242"/>
      <c r="F130" s="152"/>
      <c r="G130" s="149"/>
      <c r="H130" s="85"/>
      <c r="I130" s="374"/>
    </row>
    <row r="131" spans="2:9" s="93" customFormat="1" ht="39.75" customHeight="1">
      <c r="B131" s="303" t="s">
        <v>591</v>
      </c>
      <c r="C131" s="150" t="s">
        <v>623</v>
      </c>
      <c r="D131" s="147"/>
      <c r="E131" s="242"/>
      <c r="F131" s="311" t="e">
        <f>MAX(0,(SUM(F127:F130)-F132-F133))</f>
        <v>#NAME?</v>
      </c>
      <c r="G131" s="320"/>
      <c r="H131" s="85"/>
      <c r="I131" s="374" t="s">
        <v>1171</v>
      </c>
    </row>
    <row r="132" spans="2:9" s="93" customFormat="1" ht="30" customHeight="1">
      <c r="B132" s="303" t="s">
        <v>592</v>
      </c>
      <c r="C132" s="150" t="s">
        <v>624</v>
      </c>
      <c r="D132" s="147"/>
      <c r="E132" s="242"/>
      <c r="F132" s="311" t="e">
        <f>F115-F120-F124-F125</f>
        <v>#NAME?</v>
      </c>
      <c r="G132" s="320"/>
      <c r="H132" s="85"/>
      <c r="I132" s="374" t="s">
        <v>674</v>
      </c>
    </row>
    <row r="133" spans="2:9" s="93" customFormat="1" ht="30" customHeight="1">
      <c r="B133" s="303" t="s">
        <v>1047</v>
      </c>
      <c r="C133" s="150" t="s">
        <v>1048</v>
      </c>
      <c r="D133" s="147"/>
      <c r="E133" s="242"/>
      <c r="F133" s="311"/>
      <c r="G133" s="511"/>
      <c r="H133" s="85"/>
      <c r="I133" s="374" t="s">
        <v>1049</v>
      </c>
    </row>
    <row r="134" spans="2:9" s="93" customFormat="1" ht="15" customHeight="1">
      <c r="B134" s="303" t="s">
        <v>388</v>
      </c>
      <c r="C134" s="150" t="s">
        <v>1105</v>
      </c>
      <c r="D134" s="147"/>
      <c r="E134" s="242"/>
      <c r="F134" s="311" t="e">
        <f>F135+F143-F146-F152-F153</f>
        <v>#NAME?</v>
      </c>
      <c r="G134" s="320"/>
      <c r="H134" s="85"/>
      <c r="I134" s="374" t="s">
        <v>675</v>
      </c>
    </row>
    <row r="135" spans="2:9" s="93" customFormat="1" ht="15" customHeight="1">
      <c r="B135" s="303" t="s">
        <v>271</v>
      </c>
      <c r="C135" s="150" t="s">
        <v>626</v>
      </c>
      <c r="D135" s="147"/>
      <c r="E135" s="242"/>
      <c r="F135" s="311">
        <f>F136+F137+F140</f>
        <v>0</v>
      </c>
      <c r="G135" s="320"/>
      <c r="H135" s="85"/>
      <c r="I135" s="374" t="s">
        <v>1367</v>
      </c>
    </row>
    <row r="136" spans="2:9" s="93" customFormat="1" ht="26.25" customHeight="1">
      <c r="B136" s="303" t="s">
        <v>593</v>
      </c>
      <c r="C136" s="150" t="s">
        <v>627</v>
      </c>
      <c r="D136" s="152"/>
      <c r="E136" s="153"/>
      <c r="F136" s="311">
        <f>E136*D136</f>
        <v>0</v>
      </c>
      <c r="G136" s="254"/>
      <c r="H136" s="85"/>
      <c r="I136" s="374" t="s">
        <v>676</v>
      </c>
    </row>
    <row r="137" spans="2:9" s="93" customFormat="1" ht="30" customHeight="1">
      <c r="B137" s="303" t="s">
        <v>594</v>
      </c>
      <c r="C137" s="150" t="s">
        <v>628</v>
      </c>
      <c r="D137" s="147"/>
      <c r="E137" s="242"/>
      <c r="F137" s="311">
        <f>MIN(F138,F139)</f>
        <v>0</v>
      </c>
      <c r="G137" s="320"/>
      <c r="H137" s="85"/>
      <c r="I137" s="374" t="s">
        <v>677</v>
      </c>
    </row>
    <row r="138" spans="2:9" s="93" customFormat="1" ht="45" customHeight="1">
      <c r="B138" s="303" t="s">
        <v>595</v>
      </c>
      <c r="C138" s="150" t="s">
        <v>629</v>
      </c>
      <c r="D138" s="152"/>
      <c r="E138" s="153"/>
      <c r="F138" s="311">
        <f>E138*D138</f>
        <v>0</v>
      </c>
      <c r="G138" s="254"/>
      <c r="H138" s="85"/>
      <c r="I138" s="374" t="s">
        <v>678</v>
      </c>
    </row>
    <row r="139" spans="2:9" s="93" customFormat="1" ht="63.75" customHeight="1">
      <c r="B139" s="303" t="s">
        <v>596</v>
      </c>
      <c r="C139" s="150" t="s">
        <v>630</v>
      </c>
      <c r="D139" s="152"/>
      <c r="E139" s="153"/>
      <c r="F139" s="311">
        <f>E139*D139</f>
        <v>0</v>
      </c>
      <c r="G139" s="320"/>
      <c r="H139" s="85"/>
      <c r="I139" s="374" t="s">
        <v>679</v>
      </c>
    </row>
    <row r="140" spans="2:9" s="93" customFormat="1" ht="33.75" customHeight="1">
      <c r="B140" s="303" t="s">
        <v>1353</v>
      </c>
      <c r="C140" s="150" t="s">
        <v>1356</v>
      </c>
      <c r="D140" s="147"/>
      <c r="E140" s="242"/>
      <c r="F140" s="311">
        <f>MIN(F141,F142)</f>
        <v>0</v>
      </c>
      <c r="G140" s="320"/>
      <c r="H140" s="85"/>
      <c r="I140" s="554" t="s">
        <v>1359</v>
      </c>
    </row>
    <row r="141" spans="2:9" s="93" customFormat="1" ht="30" customHeight="1">
      <c r="B141" s="303" t="s">
        <v>1354</v>
      </c>
      <c r="C141" s="150" t="s">
        <v>1357</v>
      </c>
      <c r="D141" s="147"/>
      <c r="E141" s="242"/>
      <c r="F141" s="311"/>
      <c r="G141" s="320"/>
      <c r="H141" s="85"/>
      <c r="I141" s="554"/>
    </row>
    <row r="142" spans="2:9" s="93" customFormat="1" ht="43.5" customHeight="1">
      <c r="B142" s="303" t="s">
        <v>1355</v>
      </c>
      <c r="C142" s="150" t="s">
        <v>1358</v>
      </c>
      <c r="D142" s="152"/>
      <c r="E142" s="706"/>
      <c r="F142" s="311">
        <f>D142*E142</f>
        <v>0</v>
      </c>
      <c r="G142" s="320"/>
      <c r="H142" s="85"/>
      <c r="I142" s="554" t="s">
        <v>1360</v>
      </c>
    </row>
    <row r="143" spans="2:9" s="93" customFormat="1" ht="30" customHeight="1">
      <c r="B143" s="303" t="s">
        <v>272</v>
      </c>
      <c r="C143" s="150" t="s">
        <v>631</v>
      </c>
      <c r="D143" s="147"/>
      <c r="E143" s="242"/>
      <c r="F143" s="311" t="e">
        <f>MIN(F144,F145)</f>
        <v>#NAME?</v>
      </c>
      <c r="G143" s="320"/>
      <c r="H143" s="85"/>
      <c r="I143" s="374" t="s">
        <v>680</v>
      </c>
    </row>
    <row r="144" spans="2:9" s="93" customFormat="1" ht="30" customHeight="1">
      <c r="B144" s="303" t="s">
        <v>597</v>
      </c>
      <c r="C144" s="150" t="s">
        <v>632</v>
      </c>
      <c r="D144" s="147"/>
      <c r="E144" s="242"/>
      <c r="F144" s="152"/>
      <c r="G144" s="320"/>
      <c r="H144" s="85"/>
      <c r="I144" s="374"/>
    </row>
    <row r="145" spans="2:9" s="93" customFormat="1" ht="30" customHeight="1">
      <c r="B145" s="303" t="s">
        <v>598</v>
      </c>
      <c r="C145" s="150" t="s">
        <v>633</v>
      </c>
      <c r="D145" s="147"/>
      <c r="E145" s="242"/>
      <c r="F145" s="311" t="e">
        <f>0.006*RWACIRB</f>
        <v>#NAME?</v>
      </c>
      <c r="G145" s="320"/>
      <c r="H145" s="85"/>
      <c r="I145" s="374" t="s">
        <v>681</v>
      </c>
    </row>
    <row r="146" spans="2:9" s="93" customFormat="1" ht="15" customHeight="1">
      <c r="B146" s="303" t="s">
        <v>599</v>
      </c>
      <c r="C146" s="150" t="s">
        <v>634</v>
      </c>
      <c r="D146" s="147"/>
      <c r="E146" s="242"/>
      <c r="F146" s="311">
        <f>F147+F148+F151</f>
        <v>0</v>
      </c>
      <c r="G146" s="320"/>
      <c r="H146" s="85"/>
      <c r="I146" s="374" t="s">
        <v>682</v>
      </c>
    </row>
    <row r="147" spans="2:9" s="93" customFormat="1" ht="30" customHeight="1">
      <c r="B147" s="303" t="s">
        <v>600</v>
      </c>
      <c r="C147" s="150" t="s">
        <v>635</v>
      </c>
      <c r="D147" s="152"/>
      <c r="E147" s="153"/>
      <c r="F147" s="311">
        <f>E147*D147</f>
        <v>0</v>
      </c>
      <c r="G147" s="254"/>
      <c r="H147" s="85"/>
      <c r="I147" s="374" t="s">
        <v>676</v>
      </c>
    </row>
    <row r="148" spans="2:9" s="93" customFormat="1" ht="30" customHeight="1">
      <c r="B148" s="303" t="s">
        <v>601</v>
      </c>
      <c r="C148" s="150" t="s">
        <v>636</v>
      </c>
      <c r="D148" s="147"/>
      <c r="E148" s="242"/>
      <c r="F148" s="311">
        <f>F149+F150</f>
        <v>0</v>
      </c>
      <c r="G148" s="320"/>
      <c r="H148" s="85"/>
      <c r="I148" s="374" t="s">
        <v>683</v>
      </c>
    </row>
    <row r="149" spans="2:9" s="93" customFormat="1" ht="31.5" customHeight="1">
      <c r="B149" s="303" t="s">
        <v>602</v>
      </c>
      <c r="C149" s="150" t="s">
        <v>637</v>
      </c>
      <c r="D149" s="152"/>
      <c r="E149" s="153"/>
      <c r="F149" s="311">
        <f>IF(F138&gt;F139,0,D149*E149)</f>
        <v>0</v>
      </c>
      <c r="G149" s="254"/>
      <c r="H149" s="85"/>
      <c r="I149" s="374" t="s">
        <v>771</v>
      </c>
    </row>
    <row r="150" spans="2:9" s="275" customFormat="1" ht="30.75" customHeight="1">
      <c r="B150" s="220" t="s">
        <v>603</v>
      </c>
      <c r="C150" s="150" t="s">
        <v>638</v>
      </c>
      <c r="D150" s="152"/>
      <c r="E150" s="153"/>
      <c r="F150" s="311">
        <f>IF(F138&lt;F139,0,D150*E150)</f>
        <v>0</v>
      </c>
      <c r="G150" s="254"/>
      <c r="H150" s="274"/>
      <c r="I150" s="374" t="s">
        <v>772</v>
      </c>
    </row>
    <row r="151" spans="2:9" s="93" customFormat="1" ht="30" customHeight="1">
      <c r="B151" s="303" t="s">
        <v>604</v>
      </c>
      <c r="C151" s="150" t="s">
        <v>642</v>
      </c>
      <c r="D151" s="147"/>
      <c r="E151" s="242"/>
      <c r="F151" s="152"/>
      <c r="G151" s="149"/>
      <c r="H151" s="85"/>
      <c r="I151" s="374"/>
    </row>
    <row r="152" spans="2:9" s="93" customFormat="1" ht="15" customHeight="1">
      <c r="B152" s="303" t="s">
        <v>605</v>
      </c>
      <c r="C152" s="150" t="s">
        <v>643</v>
      </c>
      <c r="D152" s="152"/>
      <c r="E152" s="153"/>
      <c r="F152" s="311">
        <f>E152*D152</f>
        <v>0</v>
      </c>
      <c r="G152" s="254"/>
      <c r="H152" s="85"/>
      <c r="I152" s="374" t="s">
        <v>659</v>
      </c>
    </row>
    <row r="153" spans="2:9" s="93" customFormat="1" ht="30" customHeight="1">
      <c r="B153" s="303" t="s">
        <v>606</v>
      </c>
      <c r="C153" s="150" t="s">
        <v>639</v>
      </c>
      <c r="D153" s="147"/>
      <c r="E153" s="242"/>
      <c r="F153" s="311" t="e">
        <f>SUM(F154:F157)-F158-F160</f>
        <v>#NAME?</v>
      </c>
      <c r="G153" s="320"/>
      <c r="H153" s="85"/>
      <c r="I153" s="374" t="s">
        <v>1054</v>
      </c>
    </row>
    <row r="154" spans="2:9" s="93" customFormat="1" ht="15" customHeight="1">
      <c r="B154" s="303" t="s">
        <v>607</v>
      </c>
      <c r="C154" s="150" t="s">
        <v>546</v>
      </c>
      <c r="D154" s="147"/>
      <c r="E154" s="242"/>
      <c r="F154" s="152"/>
      <c r="G154" s="149"/>
      <c r="H154" s="85"/>
      <c r="I154" s="374"/>
    </row>
    <row r="155" spans="2:9" s="93" customFormat="1" ht="30" customHeight="1">
      <c r="B155" s="303" t="s">
        <v>608</v>
      </c>
      <c r="C155" s="150" t="s">
        <v>644</v>
      </c>
      <c r="D155" s="147"/>
      <c r="E155" s="242"/>
      <c r="F155" s="152"/>
      <c r="G155" s="149"/>
      <c r="H155" s="85"/>
      <c r="I155" s="374"/>
    </row>
    <row r="156" spans="2:9" s="93" customFormat="1" ht="15" customHeight="1">
      <c r="B156" s="303" t="s">
        <v>609</v>
      </c>
      <c r="C156" s="150" t="s">
        <v>547</v>
      </c>
      <c r="D156" s="147"/>
      <c r="E156" s="242"/>
      <c r="F156" s="152"/>
      <c r="G156" s="149"/>
      <c r="H156" s="85"/>
      <c r="I156" s="374"/>
    </row>
    <row r="157" spans="2:9" s="93" customFormat="1" ht="30" customHeight="1">
      <c r="B157" s="303" t="s">
        <v>610</v>
      </c>
      <c r="C157" s="150" t="s">
        <v>538</v>
      </c>
      <c r="D157" s="147"/>
      <c r="E157" s="242"/>
      <c r="F157" s="152"/>
      <c r="G157" s="149"/>
      <c r="H157" s="85"/>
      <c r="I157" s="374"/>
    </row>
    <row r="158" spans="2:9" s="93" customFormat="1" ht="30" customHeight="1">
      <c r="B158" s="303" t="s">
        <v>611</v>
      </c>
      <c r="C158" s="150" t="s">
        <v>640</v>
      </c>
      <c r="D158" s="147"/>
      <c r="E158" s="242"/>
      <c r="F158" s="311" t="e">
        <f>MAX(0,(SUM(F154:F157)-F159-F160))</f>
        <v>#NAME?</v>
      </c>
      <c r="G158" s="320"/>
      <c r="H158" s="85"/>
      <c r="I158" s="374" t="s">
        <v>1172</v>
      </c>
    </row>
    <row r="159" spans="2:9" s="93" customFormat="1" ht="30" customHeight="1">
      <c r="B159" s="303" t="s">
        <v>612</v>
      </c>
      <c r="C159" s="150" t="s">
        <v>641</v>
      </c>
      <c r="D159" s="147"/>
      <c r="E159" s="242"/>
      <c r="F159" s="311" t="e">
        <f>F135+F143-F146-F152</f>
        <v>#NAME?</v>
      </c>
      <c r="G159" s="514"/>
      <c r="H159" s="85"/>
      <c r="I159" s="374" t="s">
        <v>684</v>
      </c>
    </row>
    <row r="160" spans="2:9" s="93" customFormat="1" ht="28.5" customHeight="1" thickBot="1">
      <c r="B160" s="306" t="s">
        <v>1051</v>
      </c>
      <c r="C160" s="151" t="s">
        <v>1052</v>
      </c>
      <c r="D160" s="41"/>
      <c r="E160" s="246"/>
      <c r="F160" s="312"/>
      <c r="G160" s="515"/>
      <c r="H160" s="85"/>
      <c r="I160" s="378" t="s">
        <v>1053</v>
      </c>
    </row>
    <row r="161" spans="2:8">
      <c r="B161" s="739" t="s">
        <v>822</v>
      </c>
      <c r="C161" s="739"/>
      <c r="D161" s="739"/>
      <c r="E161" s="739"/>
      <c r="H161" s="83"/>
    </row>
    <row r="162" spans="2:8">
      <c r="H162" s="83"/>
    </row>
    <row r="163" spans="2:8">
      <c r="H163" s="83"/>
    </row>
    <row r="229" spans="3:3">
      <c r="C229" s="83" t="str">
        <f t="shared" ref="C229:C238" si="0">PROPER(C191)</f>
        <v/>
      </c>
    </row>
    <row r="230" spans="3:3">
      <c r="C230" s="83" t="str">
        <f t="shared" si="0"/>
        <v/>
      </c>
    </row>
    <row r="231" spans="3:3">
      <c r="C231" s="83" t="str">
        <f t="shared" si="0"/>
        <v/>
      </c>
    </row>
    <row r="232" spans="3:3">
      <c r="C232" s="83" t="str">
        <f t="shared" si="0"/>
        <v/>
      </c>
    </row>
    <row r="233" spans="3:3">
      <c r="C233" s="83" t="str">
        <f t="shared" si="0"/>
        <v/>
      </c>
    </row>
    <row r="234" spans="3:3">
      <c r="C234" s="83" t="str">
        <f t="shared" si="0"/>
        <v/>
      </c>
    </row>
    <row r="235" spans="3:3">
      <c r="C235" s="83" t="str">
        <f t="shared" si="0"/>
        <v/>
      </c>
    </row>
    <row r="237" spans="3:3">
      <c r="C237" s="83" t="str">
        <f t="shared" si="0"/>
        <v/>
      </c>
    </row>
    <row r="238" spans="3:3">
      <c r="C238" s="83" t="str">
        <f t="shared" si="0"/>
        <v/>
      </c>
    </row>
  </sheetData>
  <mergeCells count="9">
    <mergeCell ref="B2:C2"/>
    <mergeCell ref="B161:E161"/>
    <mergeCell ref="I4:I6"/>
    <mergeCell ref="B4:B6"/>
    <mergeCell ref="D4:D6"/>
    <mergeCell ref="E4:E6"/>
    <mergeCell ref="F4:F6"/>
    <mergeCell ref="C4:C6"/>
    <mergeCell ref="G4:G6"/>
  </mergeCells>
  <pageMargins left="0.511811024" right="0.511811024" top="0.78740157499999996" bottom="0.78740157499999996" header="0.31496062000000002" footer="0.31496062000000002"/>
  <pageSetup paperSize="9" orientation="portrait" r:id="rId1"/>
  <ignoredErrors>
    <ignoredError sqref="B7:B9 B114 B134" numberStoredAsText="1"/>
    <ignoredError sqref="F55 F125:F130 F113 F132:F134 F136:F137" evalError="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85"/>
  <sheetViews>
    <sheetView showGridLines="0" topLeftCell="A31" workbookViewId="0">
      <selection activeCell="C38" sqref="C38"/>
    </sheetView>
  </sheetViews>
  <sheetFormatPr defaultRowHeight="12.75"/>
  <cols>
    <col min="1" max="1" width="1.7109375" customWidth="1"/>
    <col min="2" max="2" width="16.5703125" customWidth="1"/>
    <col min="3" max="3" width="75.7109375" bestFit="1" customWidth="1"/>
    <col min="4" max="4" width="13.5703125" customWidth="1"/>
    <col min="5" max="5" width="12.85546875" customWidth="1"/>
    <col min="6" max="6" width="2.140625" style="2" customWidth="1"/>
    <col min="7" max="7" width="51.140625" style="2" customWidth="1"/>
    <col min="8" max="17" width="9.140625" style="2"/>
  </cols>
  <sheetData>
    <row r="1" spans="2:7" ht="21">
      <c r="B1" s="738" t="s">
        <v>809</v>
      </c>
      <c r="C1" s="738"/>
      <c r="D1" s="2"/>
      <c r="E1" s="2"/>
    </row>
    <row r="2" spans="2:7" ht="13.5" thickBot="1">
      <c r="D2" s="2"/>
      <c r="E2" s="2"/>
    </row>
    <row r="3" spans="2:7">
      <c r="B3" s="743" t="s">
        <v>0</v>
      </c>
      <c r="C3" s="754" t="s">
        <v>52</v>
      </c>
      <c r="D3" s="760" t="s">
        <v>811</v>
      </c>
      <c r="E3" s="757" t="s">
        <v>810</v>
      </c>
      <c r="G3" s="751" t="s">
        <v>847</v>
      </c>
    </row>
    <row r="4" spans="2:7">
      <c r="B4" s="744" t="s">
        <v>0</v>
      </c>
      <c r="C4" s="755"/>
      <c r="D4" s="761"/>
      <c r="E4" s="758"/>
      <c r="G4" s="752"/>
    </row>
    <row r="5" spans="2:7" ht="13.5" thickBot="1">
      <c r="B5" s="745"/>
      <c r="C5" s="756"/>
      <c r="D5" s="761"/>
      <c r="E5" s="758"/>
      <c r="G5" s="752"/>
    </row>
    <row r="6" spans="2:7">
      <c r="B6" s="313" t="s">
        <v>359</v>
      </c>
      <c r="C6" s="314" t="s">
        <v>475</v>
      </c>
      <c r="D6" s="407"/>
      <c r="E6" s="321"/>
      <c r="G6" s="425"/>
    </row>
    <row r="7" spans="2:7">
      <c r="B7" s="304" t="s">
        <v>386</v>
      </c>
      <c r="C7" s="150" t="s">
        <v>476</v>
      </c>
      <c r="D7" s="408"/>
      <c r="E7" s="322"/>
      <c r="G7" s="424"/>
    </row>
    <row r="8" spans="2:7">
      <c r="B8" s="303" t="s">
        <v>463</v>
      </c>
      <c r="C8" s="150" t="s">
        <v>477</v>
      </c>
      <c r="D8" s="409"/>
      <c r="E8" s="323"/>
      <c r="G8" s="424"/>
    </row>
    <row r="9" spans="2:7">
      <c r="B9" s="303" t="s">
        <v>465</v>
      </c>
      <c r="C9" s="150" t="s">
        <v>474</v>
      </c>
      <c r="D9" s="410" t="s">
        <v>834</v>
      </c>
      <c r="E9" s="324"/>
      <c r="G9" s="424"/>
    </row>
    <row r="10" spans="2:7">
      <c r="B10" s="303" t="s">
        <v>466</v>
      </c>
      <c r="C10" s="150" t="s">
        <v>478</v>
      </c>
      <c r="D10" s="410" t="s">
        <v>834</v>
      </c>
      <c r="E10" s="324"/>
      <c r="G10" s="424"/>
    </row>
    <row r="11" spans="2:7" ht="25.5">
      <c r="B11" s="303" t="s">
        <v>467</v>
      </c>
      <c r="C11" s="150" t="s">
        <v>479</v>
      </c>
      <c r="D11" s="410" t="s">
        <v>834</v>
      </c>
      <c r="E11" s="324"/>
      <c r="G11" s="424"/>
    </row>
    <row r="12" spans="2:7">
      <c r="B12" s="303" t="s">
        <v>468</v>
      </c>
      <c r="C12" s="150" t="s">
        <v>473</v>
      </c>
      <c r="D12" s="410" t="s">
        <v>834</v>
      </c>
      <c r="E12" s="324"/>
      <c r="G12" s="424"/>
    </row>
    <row r="13" spans="2:7">
      <c r="B13" s="303" t="s">
        <v>469</v>
      </c>
      <c r="C13" s="150" t="s">
        <v>387</v>
      </c>
      <c r="D13" s="410" t="s">
        <v>838</v>
      </c>
      <c r="E13" s="324"/>
      <c r="G13" s="424"/>
    </row>
    <row r="14" spans="2:7">
      <c r="B14" s="303" t="s">
        <v>470</v>
      </c>
      <c r="C14" s="150" t="s">
        <v>480</v>
      </c>
      <c r="D14" s="410" t="s">
        <v>834</v>
      </c>
      <c r="E14" s="324"/>
      <c r="G14" s="424"/>
    </row>
    <row r="15" spans="2:7">
      <c r="B15" s="303" t="s">
        <v>471</v>
      </c>
      <c r="C15" s="150" t="s">
        <v>481</v>
      </c>
      <c r="D15" s="410" t="s">
        <v>834</v>
      </c>
      <c r="E15" s="324"/>
      <c r="G15" s="424"/>
    </row>
    <row r="16" spans="2:7">
      <c r="B16" s="303" t="s">
        <v>472</v>
      </c>
      <c r="C16" s="150" t="s">
        <v>482</v>
      </c>
      <c r="D16" s="410" t="s">
        <v>834</v>
      </c>
      <c r="E16" s="324"/>
      <c r="G16" s="424"/>
    </row>
    <row r="17" spans="2:17">
      <c r="B17" s="303" t="s">
        <v>483</v>
      </c>
      <c r="C17" s="150" t="s">
        <v>504</v>
      </c>
      <c r="D17" s="409"/>
      <c r="E17" s="323"/>
      <c r="G17" s="424"/>
    </row>
    <row r="18" spans="2:17">
      <c r="B18" s="303" t="s">
        <v>484</v>
      </c>
      <c r="C18" s="150" t="s">
        <v>487</v>
      </c>
      <c r="D18" s="409"/>
      <c r="E18" s="323"/>
      <c r="G18" s="424"/>
    </row>
    <row r="19" spans="2:17">
      <c r="B19" s="303" t="s">
        <v>485</v>
      </c>
      <c r="C19" s="150" t="s">
        <v>505</v>
      </c>
      <c r="D19" s="409"/>
      <c r="E19" s="323"/>
      <c r="G19" s="424"/>
    </row>
    <row r="20" spans="2:17">
      <c r="B20" s="303" t="s">
        <v>486</v>
      </c>
      <c r="C20" s="150" t="s">
        <v>840</v>
      </c>
      <c r="D20" s="410" t="s">
        <v>834</v>
      </c>
      <c r="E20" s="324"/>
      <c r="G20" s="424"/>
    </row>
    <row r="21" spans="2:17">
      <c r="B21" s="303" t="s">
        <v>488</v>
      </c>
      <c r="C21" s="150" t="s">
        <v>506</v>
      </c>
      <c r="D21" s="410" t="s">
        <v>834</v>
      </c>
      <c r="E21" s="324"/>
      <c r="G21" s="424"/>
    </row>
    <row r="22" spans="2:17">
      <c r="B22" s="303" t="s">
        <v>489</v>
      </c>
      <c r="C22" s="150" t="s">
        <v>507</v>
      </c>
      <c r="D22" s="410" t="s">
        <v>834</v>
      </c>
      <c r="E22" s="324"/>
      <c r="G22" s="424"/>
    </row>
    <row r="23" spans="2:17">
      <c r="B23" s="303" t="s">
        <v>490</v>
      </c>
      <c r="C23" s="150" t="s">
        <v>508</v>
      </c>
      <c r="D23" s="410" t="s">
        <v>838</v>
      </c>
      <c r="E23" s="324"/>
      <c r="G23" s="424"/>
    </row>
    <row r="24" spans="2:17">
      <c r="B24" s="303" t="s">
        <v>491</v>
      </c>
      <c r="C24" s="150" t="s">
        <v>509</v>
      </c>
      <c r="D24" s="410" t="s">
        <v>834</v>
      </c>
      <c r="E24" s="324"/>
      <c r="G24" s="424"/>
    </row>
    <row r="25" spans="2:17">
      <c r="B25" s="303" t="s">
        <v>492</v>
      </c>
      <c r="C25" s="150" t="s">
        <v>510</v>
      </c>
      <c r="D25" s="410" t="s">
        <v>834</v>
      </c>
      <c r="E25" s="324"/>
      <c r="G25" s="424"/>
    </row>
    <row r="26" spans="2:17" ht="25.5">
      <c r="B26" s="303" t="s">
        <v>493</v>
      </c>
      <c r="C26" s="150" t="s">
        <v>511</v>
      </c>
      <c r="D26" s="410" t="s">
        <v>834</v>
      </c>
      <c r="E26" s="324"/>
      <c r="G26" s="424"/>
    </row>
    <row r="27" spans="2:17" s="453" customFormat="1">
      <c r="B27" s="303" t="s">
        <v>1193</v>
      </c>
      <c r="C27" s="150" t="s">
        <v>1194</v>
      </c>
      <c r="D27" s="409"/>
      <c r="E27" s="323"/>
      <c r="F27" s="2"/>
      <c r="G27" s="424"/>
      <c r="H27" s="2"/>
      <c r="I27" s="2"/>
      <c r="J27" s="2"/>
      <c r="K27" s="2"/>
      <c r="L27" s="2"/>
      <c r="M27" s="2"/>
      <c r="N27" s="2"/>
      <c r="O27" s="2"/>
      <c r="P27" s="2"/>
      <c r="Q27" s="2"/>
    </row>
    <row r="28" spans="2:17">
      <c r="B28" s="303" t="s">
        <v>494</v>
      </c>
      <c r="C28" s="150" t="s">
        <v>512</v>
      </c>
      <c r="D28" s="409"/>
      <c r="E28" s="323"/>
      <c r="G28" s="424"/>
    </row>
    <row r="29" spans="2:17">
      <c r="B29" s="303" t="s">
        <v>495</v>
      </c>
      <c r="C29" s="150" t="s">
        <v>502</v>
      </c>
      <c r="D29" s="410" t="s">
        <v>834</v>
      </c>
      <c r="E29" s="324"/>
      <c r="G29" s="424"/>
    </row>
    <row r="30" spans="2:17">
      <c r="B30" s="303" t="s">
        <v>496</v>
      </c>
      <c r="C30" s="150" t="s">
        <v>513</v>
      </c>
      <c r="D30" s="410" t="s">
        <v>834</v>
      </c>
      <c r="E30" s="324"/>
      <c r="G30" s="424"/>
    </row>
    <row r="31" spans="2:17">
      <c r="B31" s="303" t="s">
        <v>497</v>
      </c>
      <c r="C31" s="150" t="s">
        <v>503</v>
      </c>
      <c r="D31" s="410" t="s">
        <v>834</v>
      </c>
      <c r="E31" s="324"/>
      <c r="G31" s="424"/>
    </row>
    <row r="32" spans="2:17" ht="25.5">
      <c r="B32" s="303" t="s">
        <v>498</v>
      </c>
      <c r="C32" s="150" t="s">
        <v>514</v>
      </c>
      <c r="D32" s="410" t="s">
        <v>834</v>
      </c>
      <c r="E32" s="324"/>
      <c r="G32" s="424" t="s">
        <v>848</v>
      </c>
    </row>
    <row r="33" spans="2:17">
      <c r="B33" s="303" t="s">
        <v>499</v>
      </c>
      <c r="C33" s="150" t="s">
        <v>515</v>
      </c>
      <c r="D33" s="409"/>
      <c r="E33" s="323"/>
      <c r="G33" s="424"/>
    </row>
    <row r="34" spans="2:17">
      <c r="B34" s="303" t="s">
        <v>500</v>
      </c>
      <c r="C34" s="150" t="s">
        <v>841</v>
      </c>
      <c r="D34" s="410" t="s">
        <v>834</v>
      </c>
      <c r="E34" s="324"/>
      <c r="G34" s="424"/>
    </row>
    <row r="35" spans="2:17" ht="25.5">
      <c r="B35" s="303" t="s">
        <v>501</v>
      </c>
      <c r="C35" s="150" t="s">
        <v>542</v>
      </c>
      <c r="D35" s="410" t="s">
        <v>834</v>
      </c>
      <c r="E35" s="324"/>
      <c r="G35" s="424"/>
    </row>
    <row r="36" spans="2:17">
      <c r="B36" s="303" t="s">
        <v>516</v>
      </c>
      <c r="C36" s="150" t="s">
        <v>535</v>
      </c>
      <c r="D36" s="409"/>
      <c r="E36" s="323"/>
      <c r="G36" s="424"/>
    </row>
    <row r="37" spans="2:17">
      <c r="B37" s="303" t="s">
        <v>517</v>
      </c>
      <c r="C37" s="150" t="s">
        <v>543</v>
      </c>
      <c r="D37" s="410" t="s">
        <v>834</v>
      </c>
      <c r="E37" s="324"/>
      <c r="G37" s="424"/>
    </row>
    <row r="38" spans="2:17" ht="25.5">
      <c r="B38" s="303" t="s">
        <v>518</v>
      </c>
      <c r="C38" s="150" t="s">
        <v>544</v>
      </c>
      <c r="D38" s="410" t="s">
        <v>834</v>
      </c>
      <c r="E38" s="324"/>
      <c r="G38" s="424"/>
    </row>
    <row r="39" spans="2:17">
      <c r="B39" s="303" t="s">
        <v>1336</v>
      </c>
      <c r="C39" s="150" t="s">
        <v>1344</v>
      </c>
      <c r="D39" s="409"/>
      <c r="E39" s="323"/>
      <c r="G39" s="424"/>
    </row>
    <row r="40" spans="2:17">
      <c r="B40" s="303" t="s">
        <v>1337</v>
      </c>
      <c r="C40" s="150" t="s">
        <v>1345</v>
      </c>
      <c r="D40" s="409"/>
      <c r="E40" s="323"/>
      <c r="G40" s="424"/>
    </row>
    <row r="41" spans="2:17" s="453" customFormat="1">
      <c r="B41" s="303" t="s">
        <v>1347</v>
      </c>
      <c r="C41" s="150" t="s">
        <v>1350</v>
      </c>
      <c r="D41" s="410" t="s">
        <v>834</v>
      </c>
      <c r="E41" s="324"/>
      <c r="F41" s="2"/>
      <c r="G41" s="424"/>
      <c r="H41" s="2"/>
      <c r="I41" s="2"/>
      <c r="J41" s="2"/>
      <c r="K41" s="2"/>
      <c r="L41" s="2"/>
      <c r="M41" s="2"/>
      <c r="N41" s="2"/>
      <c r="O41" s="2"/>
      <c r="P41" s="2"/>
      <c r="Q41" s="2"/>
    </row>
    <row r="42" spans="2:17" s="453" customFormat="1">
      <c r="B42" s="303" t="s">
        <v>1348</v>
      </c>
      <c r="C42" s="150" t="s">
        <v>1351</v>
      </c>
      <c r="D42" s="409"/>
      <c r="E42" s="323"/>
      <c r="F42" s="2"/>
      <c r="G42" s="424"/>
      <c r="H42" s="2"/>
      <c r="I42" s="2"/>
      <c r="J42" s="2"/>
      <c r="K42" s="2"/>
      <c r="L42" s="2"/>
      <c r="M42" s="2"/>
      <c r="N42" s="2"/>
      <c r="O42" s="2"/>
      <c r="P42" s="2"/>
      <c r="Q42" s="2"/>
    </row>
    <row r="43" spans="2:17" s="453" customFormat="1">
      <c r="B43" s="303" t="s">
        <v>1349</v>
      </c>
      <c r="C43" s="150" t="s">
        <v>1352</v>
      </c>
      <c r="D43" s="409"/>
      <c r="E43" s="323"/>
      <c r="F43" s="2"/>
      <c r="G43" s="424"/>
      <c r="H43" s="2"/>
      <c r="I43" s="2"/>
      <c r="J43" s="2"/>
      <c r="K43" s="2"/>
      <c r="L43" s="2"/>
      <c r="M43" s="2"/>
      <c r="N43" s="2"/>
      <c r="O43" s="2"/>
      <c r="P43" s="2"/>
      <c r="Q43" s="2"/>
    </row>
    <row r="44" spans="2:17">
      <c r="B44" s="303" t="s">
        <v>1338</v>
      </c>
      <c r="C44" s="150" t="s">
        <v>1346</v>
      </c>
      <c r="D44" s="409"/>
      <c r="E44" s="323"/>
      <c r="G44" s="424"/>
    </row>
    <row r="45" spans="2:17">
      <c r="B45" s="303" t="s">
        <v>519</v>
      </c>
      <c r="C45" s="150" t="s">
        <v>545</v>
      </c>
      <c r="D45" s="410" t="s">
        <v>834</v>
      </c>
      <c r="E45" s="324"/>
      <c r="G45" s="424"/>
    </row>
    <row r="46" spans="2:17">
      <c r="B46" s="303" t="s">
        <v>520</v>
      </c>
      <c r="C46" s="150" t="s">
        <v>548</v>
      </c>
      <c r="D46" s="409"/>
      <c r="E46" s="323"/>
      <c r="G46" s="424"/>
    </row>
    <row r="47" spans="2:17">
      <c r="B47" s="303" t="s">
        <v>521</v>
      </c>
      <c r="C47" s="150" t="s">
        <v>540</v>
      </c>
      <c r="D47" s="409"/>
      <c r="E47" s="323"/>
      <c r="G47" s="424"/>
    </row>
    <row r="48" spans="2:17">
      <c r="B48" s="303" t="s">
        <v>522</v>
      </c>
      <c r="C48" s="150" t="s">
        <v>541</v>
      </c>
      <c r="D48" s="409"/>
      <c r="E48" s="323"/>
      <c r="G48" s="424"/>
    </row>
    <row r="49" spans="2:17">
      <c r="B49" s="303" t="s">
        <v>523</v>
      </c>
      <c r="C49" s="150" t="s">
        <v>549</v>
      </c>
      <c r="D49" s="409"/>
      <c r="E49" s="323"/>
      <c r="G49" s="424"/>
    </row>
    <row r="50" spans="2:17" ht="25.5">
      <c r="B50" s="303" t="s">
        <v>524</v>
      </c>
      <c r="C50" s="150" t="s">
        <v>550</v>
      </c>
      <c r="D50" s="410" t="s">
        <v>834</v>
      </c>
      <c r="E50" s="324"/>
      <c r="G50" s="424"/>
    </row>
    <row r="51" spans="2:17">
      <c r="B51" s="303" t="s">
        <v>525</v>
      </c>
      <c r="C51" s="150" t="s">
        <v>551</v>
      </c>
      <c r="D51" s="410" t="s">
        <v>835</v>
      </c>
      <c r="E51" s="323"/>
      <c r="G51" s="424"/>
    </row>
    <row r="52" spans="2:17" s="453" customFormat="1">
      <c r="B52" s="303" t="s">
        <v>1331</v>
      </c>
      <c r="C52" s="150" t="s">
        <v>1333</v>
      </c>
      <c r="D52" s="410" t="s">
        <v>835</v>
      </c>
      <c r="E52" s="323"/>
      <c r="F52" s="2"/>
      <c r="G52" s="424"/>
      <c r="H52" s="2"/>
      <c r="I52" s="2"/>
      <c r="J52" s="2"/>
      <c r="K52" s="2"/>
      <c r="L52" s="2"/>
      <c r="M52" s="2"/>
      <c r="N52" s="2"/>
      <c r="O52" s="2"/>
      <c r="P52" s="2"/>
      <c r="Q52" s="2"/>
    </row>
    <row r="53" spans="2:17" s="453" customFormat="1">
      <c r="B53" s="303" t="s">
        <v>1332</v>
      </c>
      <c r="C53" s="150" t="s">
        <v>1334</v>
      </c>
      <c r="D53" s="410" t="s">
        <v>835</v>
      </c>
      <c r="E53" s="323"/>
      <c r="F53" s="2"/>
      <c r="G53" s="424"/>
      <c r="H53" s="2"/>
      <c r="I53" s="2"/>
      <c r="J53" s="2"/>
      <c r="K53" s="2"/>
      <c r="L53" s="2"/>
      <c r="M53" s="2"/>
      <c r="N53" s="2"/>
      <c r="O53" s="2"/>
      <c r="P53" s="2"/>
      <c r="Q53" s="2"/>
    </row>
    <row r="54" spans="2:17" s="453" customFormat="1">
      <c r="B54" s="303" t="s">
        <v>1071</v>
      </c>
      <c r="C54" s="150" t="s">
        <v>539</v>
      </c>
      <c r="D54" s="409"/>
      <c r="E54" s="323"/>
      <c r="F54" s="2"/>
      <c r="G54" s="424"/>
      <c r="H54" s="2"/>
      <c r="I54" s="2"/>
      <c r="J54" s="2"/>
      <c r="K54" s="2"/>
      <c r="L54" s="2"/>
      <c r="M54" s="2"/>
      <c r="N54" s="2"/>
      <c r="O54" s="2"/>
      <c r="P54" s="2"/>
      <c r="Q54" s="2"/>
    </row>
    <row r="55" spans="2:17">
      <c r="B55" s="303" t="s">
        <v>526</v>
      </c>
      <c r="C55" s="150" t="s">
        <v>552</v>
      </c>
      <c r="D55" s="409"/>
      <c r="E55" s="323"/>
      <c r="G55" s="424"/>
    </row>
    <row r="56" spans="2:17">
      <c r="B56" s="303" t="s">
        <v>527</v>
      </c>
      <c r="C56" s="150" t="s">
        <v>553</v>
      </c>
      <c r="D56" s="410" t="s">
        <v>834</v>
      </c>
      <c r="E56" s="324"/>
      <c r="G56" s="424"/>
    </row>
    <row r="57" spans="2:17" s="453" customFormat="1">
      <c r="B57" s="303" t="s">
        <v>1033</v>
      </c>
      <c r="C57" s="150" t="s">
        <v>1035</v>
      </c>
      <c r="D57" s="410" t="s">
        <v>834</v>
      </c>
      <c r="E57" s="519"/>
      <c r="F57" s="2"/>
      <c r="G57" s="424"/>
      <c r="H57" s="2"/>
      <c r="I57" s="2"/>
      <c r="J57" s="2"/>
      <c r="K57" s="2"/>
      <c r="L57" s="2"/>
      <c r="M57" s="2"/>
      <c r="N57" s="2"/>
      <c r="O57" s="2"/>
      <c r="P57" s="2"/>
      <c r="Q57" s="2"/>
    </row>
    <row r="58" spans="2:17" s="453" customFormat="1">
      <c r="B58" s="303" t="s">
        <v>1034</v>
      </c>
      <c r="C58" s="150" t="s">
        <v>1036</v>
      </c>
      <c r="D58" s="410" t="s">
        <v>834</v>
      </c>
      <c r="E58" s="519"/>
      <c r="F58" s="2"/>
      <c r="G58" s="424"/>
      <c r="H58" s="2"/>
      <c r="I58" s="2"/>
      <c r="J58" s="2"/>
      <c r="K58" s="2"/>
      <c r="L58" s="2"/>
      <c r="M58" s="2"/>
      <c r="N58" s="2"/>
      <c r="O58" s="2"/>
      <c r="P58" s="2"/>
      <c r="Q58" s="2"/>
    </row>
    <row r="59" spans="2:17" ht="25.5">
      <c r="B59" s="303" t="s">
        <v>528</v>
      </c>
      <c r="C59" s="150" t="s">
        <v>1038</v>
      </c>
      <c r="D59" s="409"/>
      <c r="E59" s="323"/>
      <c r="G59" s="424"/>
    </row>
    <row r="60" spans="2:17">
      <c r="B60" s="303" t="s">
        <v>529</v>
      </c>
      <c r="C60" s="150" t="s">
        <v>554</v>
      </c>
      <c r="D60" s="409"/>
      <c r="E60" s="323"/>
      <c r="G60" s="424"/>
    </row>
    <row r="61" spans="2:17" s="453" customFormat="1">
      <c r="B61" s="303" t="s">
        <v>1021</v>
      </c>
      <c r="C61" s="150" t="s">
        <v>1108</v>
      </c>
      <c r="D61" s="409"/>
      <c r="E61" s="323"/>
      <c r="F61" s="2"/>
      <c r="G61" s="424"/>
      <c r="H61" s="2"/>
      <c r="I61" s="2"/>
      <c r="J61" s="2"/>
      <c r="K61" s="2"/>
      <c r="L61" s="2"/>
      <c r="M61" s="2"/>
      <c r="N61" s="2"/>
      <c r="O61" s="2"/>
      <c r="P61" s="2"/>
      <c r="Q61" s="2"/>
    </row>
    <row r="62" spans="2:17" s="453" customFormat="1">
      <c r="B62" s="303" t="s">
        <v>1022</v>
      </c>
      <c r="C62" s="150" t="s">
        <v>1109</v>
      </c>
      <c r="D62" s="409"/>
      <c r="E62" s="323"/>
      <c r="F62" s="2"/>
      <c r="G62" s="424"/>
      <c r="H62" s="2"/>
      <c r="I62" s="2"/>
      <c r="J62" s="2"/>
      <c r="K62" s="2"/>
      <c r="L62" s="2"/>
      <c r="M62" s="2"/>
      <c r="N62" s="2"/>
      <c r="O62" s="2"/>
      <c r="P62" s="2"/>
      <c r="Q62" s="2"/>
    </row>
    <row r="63" spans="2:17" s="453" customFormat="1">
      <c r="B63" s="303" t="s">
        <v>1023</v>
      </c>
      <c r="C63" s="150" t="s">
        <v>546</v>
      </c>
      <c r="D63" s="410" t="s">
        <v>834</v>
      </c>
      <c r="E63" s="519"/>
      <c r="F63" s="2"/>
      <c r="G63" s="424"/>
      <c r="H63" s="2"/>
      <c r="I63" s="2"/>
      <c r="J63" s="2"/>
      <c r="K63" s="2"/>
      <c r="L63" s="2"/>
      <c r="M63" s="2"/>
      <c r="N63" s="2"/>
      <c r="O63" s="2"/>
      <c r="P63" s="2"/>
      <c r="Q63" s="2"/>
    </row>
    <row r="64" spans="2:17" s="453" customFormat="1">
      <c r="B64" s="303" t="s">
        <v>1024</v>
      </c>
      <c r="C64" s="150" t="s">
        <v>1027</v>
      </c>
      <c r="D64" s="410" t="s">
        <v>834</v>
      </c>
      <c r="E64" s="519"/>
      <c r="F64" s="2"/>
      <c r="G64" s="424"/>
      <c r="H64" s="2"/>
      <c r="I64" s="2"/>
      <c r="J64" s="2"/>
      <c r="K64" s="2"/>
      <c r="L64" s="2"/>
      <c r="M64" s="2"/>
      <c r="N64" s="2"/>
      <c r="O64" s="2"/>
      <c r="P64" s="2"/>
      <c r="Q64" s="2"/>
    </row>
    <row r="65" spans="2:17" s="453" customFormat="1">
      <c r="B65" s="303" t="s">
        <v>1025</v>
      </c>
      <c r="C65" s="150" t="s">
        <v>1026</v>
      </c>
      <c r="D65" s="410" t="s">
        <v>834</v>
      </c>
      <c r="E65" s="519"/>
      <c r="F65" s="2"/>
      <c r="G65" s="424"/>
      <c r="H65" s="2"/>
      <c r="I65" s="2"/>
      <c r="J65" s="2"/>
      <c r="K65" s="2"/>
      <c r="L65" s="2"/>
      <c r="M65" s="2"/>
      <c r="N65" s="2"/>
      <c r="O65" s="2"/>
      <c r="P65" s="2"/>
      <c r="Q65" s="2"/>
    </row>
    <row r="66" spans="2:17" s="453" customFormat="1">
      <c r="B66" s="303" t="s">
        <v>1028</v>
      </c>
      <c r="C66" s="150" t="s">
        <v>537</v>
      </c>
      <c r="D66" s="410" t="s">
        <v>834</v>
      </c>
      <c r="E66" s="519"/>
      <c r="F66" s="2"/>
      <c r="G66" s="424"/>
      <c r="H66" s="2"/>
      <c r="I66" s="2"/>
      <c r="J66" s="2"/>
      <c r="K66" s="2"/>
      <c r="L66" s="2"/>
      <c r="M66" s="2"/>
      <c r="N66" s="2"/>
      <c r="O66" s="2"/>
      <c r="P66" s="2"/>
      <c r="Q66" s="2"/>
    </row>
    <row r="67" spans="2:17" s="453" customFormat="1">
      <c r="B67" s="303" t="s">
        <v>1029</v>
      </c>
      <c r="C67" s="150" t="s">
        <v>1030</v>
      </c>
      <c r="D67" s="410" t="s">
        <v>834</v>
      </c>
      <c r="E67" s="519"/>
      <c r="F67" s="2"/>
      <c r="G67" s="424"/>
      <c r="H67" s="2"/>
      <c r="I67" s="2"/>
      <c r="J67" s="2"/>
      <c r="K67" s="2"/>
      <c r="L67" s="2"/>
      <c r="M67" s="2"/>
      <c r="N67" s="2"/>
      <c r="O67" s="2"/>
      <c r="P67" s="2"/>
      <c r="Q67" s="2"/>
    </row>
    <row r="68" spans="2:17" s="453" customFormat="1">
      <c r="B68" s="303" t="s">
        <v>1031</v>
      </c>
      <c r="C68" s="150" t="s">
        <v>1110</v>
      </c>
      <c r="D68" s="410" t="s">
        <v>834</v>
      </c>
      <c r="E68" s="519"/>
      <c r="F68" s="2"/>
      <c r="G68" s="424"/>
      <c r="H68" s="2"/>
      <c r="I68" s="2"/>
      <c r="J68" s="2"/>
      <c r="K68" s="2"/>
      <c r="L68" s="2"/>
      <c r="M68" s="2"/>
      <c r="N68" s="2"/>
      <c r="O68" s="2"/>
      <c r="P68" s="2"/>
      <c r="Q68" s="2"/>
    </row>
    <row r="69" spans="2:17" ht="25.5">
      <c r="B69" s="303" t="s">
        <v>530</v>
      </c>
      <c r="C69" s="150" t="s">
        <v>1111</v>
      </c>
      <c r="D69" s="409"/>
      <c r="E69" s="323"/>
      <c r="G69" s="424"/>
    </row>
    <row r="70" spans="2:17">
      <c r="B70" s="303" t="s">
        <v>531</v>
      </c>
      <c r="C70" s="150" t="s">
        <v>1072</v>
      </c>
      <c r="D70" s="409"/>
      <c r="E70" s="323"/>
      <c r="G70" s="424"/>
    </row>
    <row r="71" spans="2:17">
      <c r="B71" s="303" t="s">
        <v>532</v>
      </c>
      <c r="C71" s="150" t="s">
        <v>1073</v>
      </c>
      <c r="D71" s="409"/>
      <c r="E71" s="323"/>
      <c r="G71" s="424"/>
    </row>
    <row r="72" spans="2:17" s="453" customFormat="1">
      <c r="B72" s="303" t="s">
        <v>1075</v>
      </c>
      <c r="C72" s="150" t="s">
        <v>1077</v>
      </c>
      <c r="D72" s="410" t="s">
        <v>834</v>
      </c>
      <c r="E72" s="324"/>
      <c r="F72" s="2"/>
      <c r="G72" s="424"/>
      <c r="H72" s="2"/>
      <c r="I72" s="2"/>
      <c r="J72" s="2"/>
      <c r="K72" s="2"/>
      <c r="L72" s="2"/>
      <c r="M72" s="2"/>
      <c r="N72" s="2"/>
      <c r="O72" s="2"/>
      <c r="P72" s="2"/>
      <c r="Q72" s="2"/>
    </row>
    <row r="73" spans="2:17" s="453" customFormat="1">
      <c r="B73" s="303" t="s">
        <v>1076</v>
      </c>
      <c r="C73" s="150" t="s">
        <v>1078</v>
      </c>
      <c r="D73" s="410" t="s">
        <v>834</v>
      </c>
      <c r="E73" s="324"/>
      <c r="F73" s="2"/>
      <c r="G73" s="424"/>
      <c r="H73" s="2"/>
      <c r="I73" s="2"/>
      <c r="J73" s="2"/>
      <c r="K73" s="2"/>
      <c r="L73" s="2"/>
      <c r="M73" s="2"/>
      <c r="N73" s="2"/>
      <c r="O73" s="2"/>
      <c r="P73" s="2"/>
      <c r="Q73" s="2"/>
    </row>
    <row r="74" spans="2:17">
      <c r="B74" s="303" t="s">
        <v>533</v>
      </c>
      <c r="C74" s="150" t="s">
        <v>1079</v>
      </c>
      <c r="D74" s="409"/>
      <c r="E74" s="323"/>
      <c r="G74" s="424"/>
    </row>
    <row r="75" spans="2:17">
      <c r="B75" s="303" t="s">
        <v>534</v>
      </c>
      <c r="C75" s="150" t="s">
        <v>555</v>
      </c>
      <c r="D75" s="409"/>
      <c r="E75" s="323"/>
      <c r="G75" s="424"/>
    </row>
    <row r="76" spans="2:17">
      <c r="B76" s="303" t="s">
        <v>556</v>
      </c>
      <c r="C76" s="150" t="s">
        <v>557</v>
      </c>
      <c r="D76" s="409"/>
      <c r="E76" s="323"/>
      <c r="G76" s="424"/>
    </row>
    <row r="77" spans="2:17" ht="25.5">
      <c r="B77" s="303" t="s">
        <v>559</v>
      </c>
      <c r="C77" s="150" t="s">
        <v>560</v>
      </c>
      <c r="D77" s="409"/>
      <c r="E77" s="323"/>
      <c r="G77" s="424"/>
    </row>
    <row r="78" spans="2:17">
      <c r="B78" s="303" t="s">
        <v>562</v>
      </c>
      <c r="C78" s="150" t="s">
        <v>563</v>
      </c>
      <c r="D78" s="410" t="s">
        <v>834</v>
      </c>
      <c r="E78" s="324"/>
      <c r="G78" s="424"/>
    </row>
    <row r="79" spans="2:17">
      <c r="B79" s="303" t="s">
        <v>564</v>
      </c>
      <c r="C79" s="150" t="s">
        <v>565</v>
      </c>
      <c r="D79" s="409"/>
      <c r="E79" s="323"/>
      <c r="G79" s="424"/>
    </row>
    <row r="80" spans="2:17">
      <c r="B80" s="303" t="s">
        <v>566</v>
      </c>
      <c r="C80" s="150" t="s">
        <v>567</v>
      </c>
      <c r="D80" s="410" t="s">
        <v>834</v>
      </c>
      <c r="E80" s="324"/>
      <c r="G80" s="424"/>
    </row>
    <row r="81" spans="2:17">
      <c r="B81" s="303" t="s">
        <v>569</v>
      </c>
      <c r="C81" s="150" t="s">
        <v>568</v>
      </c>
      <c r="D81" s="410" t="s">
        <v>834</v>
      </c>
      <c r="E81" s="324"/>
      <c r="G81" s="424"/>
    </row>
    <row r="82" spans="2:17" ht="25.5">
      <c r="B82" s="303" t="s">
        <v>570</v>
      </c>
      <c r="C82" s="150" t="s">
        <v>571</v>
      </c>
      <c r="D82" s="410" t="s">
        <v>834</v>
      </c>
      <c r="E82" s="324"/>
      <c r="G82" s="424"/>
    </row>
    <row r="83" spans="2:17">
      <c r="B83" s="303" t="s">
        <v>572</v>
      </c>
      <c r="C83" s="150" t="s">
        <v>573</v>
      </c>
      <c r="D83" s="410" t="s">
        <v>834</v>
      </c>
      <c r="E83" s="324"/>
      <c r="G83" s="424"/>
    </row>
    <row r="84" spans="2:17">
      <c r="B84" s="303" t="s">
        <v>714</v>
      </c>
      <c r="C84" s="150" t="s">
        <v>715</v>
      </c>
      <c r="D84" s="409"/>
      <c r="E84" s="323"/>
      <c r="G84" s="424"/>
    </row>
    <row r="85" spans="2:17">
      <c r="B85" s="303" t="s">
        <v>561</v>
      </c>
      <c r="C85" s="150" t="s">
        <v>574</v>
      </c>
      <c r="D85" s="409"/>
      <c r="E85" s="323"/>
      <c r="G85" s="424"/>
    </row>
    <row r="86" spans="2:17">
      <c r="B86" s="303" t="s">
        <v>558</v>
      </c>
      <c r="C86" s="150" t="s">
        <v>1081</v>
      </c>
      <c r="D86" s="409"/>
      <c r="E86" s="323"/>
      <c r="G86" s="424"/>
    </row>
    <row r="87" spans="2:17" ht="25.5">
      <c r="B87" s="303" t="s">
        <v>575</v>
      </c>
      <c r="C87" s="150" t="s">
        <v>1113</v>
      </c>
      <c r="D87" s="409"/>
      <c r="E87" s="323"/>
      <c r="G87" s="424"/>
    </row>
    <row r="88" spans="2:17" ht="25.5">
      <c r="B88" s="303" t="s">
        <v>716</v>
      </c>
      <c r="C88" s="412" t="s">
        <v>1114</v>
      </c>
      <c r="D88" s="409"/>
      <c r="E88" s="323"/>
      <c r="G88" s="424"/>
    </row>
    <row r="89" spans="2:17">
      <c r="B89" s="303" t="s">
        <v>717</v>
      </c>
      <c r="C89" s="413" t="s">
        <v>1116</v>
      </c>
      <c r="D89" s="409"/>
      <c r="E89" s="323"/>
      <c r="G89" s="424"/>
    </row>
    <row r="90" spans="2:17">
      <c r="B90" s="303" t="s">
        <v>718</v>
      </c>
      <c r="C90" s="414" t="s">
        <v>1115</v>
      </c>
      <c r="D90" s="409"/>
      <c r="E90" s="323"/>
      <c r="G90" s="424"/>
    </row>
    <row r="91" spans="2:17">
      <c r="B91" s="303" t="s">
        <v>719</v>
      </c>
      <c r="C91" s="307" t="s">
        <v>1082</v>
      </c>
      <c r="D91" s="409"/>
      <c r="E91" s="323"/>
      <c r="G91" s="424"/>
    </row>
    <row r="92" spans="2:17">
      <c r="B92" s="303" t="s">
        <v>720</v>
      </c>
      <c r="C92" s="307" t="s">
        <v>727</v>
      </c>
      <c r="D92" s="409"/>
      <c r="E92" s="323"/>
      <c r="G92" s="424"/>
    </row>
    <row r="93" spans="2:17" s="453" customFormat="1">
      <c r="B93" s="303" t="s">
        <v>1084</v>
      </c>
      <c r="C93" s="414" t="s">
        <v>1117</v>
      </c>
      <c r="D93" s="409"/>
      <c r="E93" s="323"/>
      <c r="F93" s="2"/>
      <c r="G93" s="424"/>
      <c r="H93" s="2"/>
      <c r="I93" s="2"/>
      <c r="J93" s="2"/>
      <c r="K93" s="2"/>
      <c r="L93" s="2"/>
      <c r="M93" s="2"/>
      <c r="N93" s="2"/>
      <c r="O93" s="2"/>
      <c r="P93" s="2"/>
      <c r="Q93" s="2"/>
    </row>
    <row r="94" spans="2:17">
      <c r="B94" s="303" t="s">
        <v>721</v>
      </c>
      <c r="C94" s="307" t="s">
        <v>728</v>
      </c>
      <c r="D94" s="409"/>
      <c r="E94" s="323"/>
      <c r="G94" s="424"/>
    </row>
    <row r="95" spans="2:17">
      <c r="B95" s="303" t="s">
        <v>722</v>
      </c>
      <c r="C95" s="308" t="s">
        <v>1086</v>
      </c>
      <c r="D95" s="409"/>
      <c r="E95" s="323"/>
      <c r="G95" s="424"/>
    </row>
    <row r="96" spans="2:17">
      <c r="B96" s="303" t="s">
        <v>723</v>
      </c>
      <c r="C96" s="308" t="s">
        <v>729</v>
      </c>
      <c r="D96" s="409"/>
      <c r="E96" s="323"/>
      <c r="G96" s="424"/>
    </row>
    <row r="97" spans="2:17" s="453" customFormat="1">
      <c r="B97" s="303" t="s">
        <v>1088</v>
      </c>
      <c r="C97" s="414" t="s">
        <v>1118</v>
      </c>
      <c r="D97" s="409"/>
      <c r="E97" s="323"/>
      <c r="F97" s="2"/>
      <c r="G97" s="424"/>
      <c r="H97" s="2"/>
      <c r="I97" s="2"/>
      <c r="J97" s="2"/>
      <c r="K97" s="2"/>
      <c r="L97" s="2"/>
      <c r="M97" s="2"/>
      <c r="N97" s="2"/>
      <c r="O97" s="2"/>
      <c r="P97" s="2"/>
      <c r="Q97" s="2"/>
    </row>
    <row r="98" spans="2:17">
      <c r="B98" s="305" t="s">
        <v>724</v>
      </c>
      <c r="C98" s="317" t="s">
        <v>730</v>
      </c>
      <c r="D98" s="409"/>
      <c r="E98" s="323"/>
      <c r="G98" s="424"/>
    </row>
    <row r="99" spans="2:17">
      <c r="B99" s="305" t="s">
        <v>725</v>
      </c>
      <c r="C99" s="414" t="s">
        <v>1090</v>
      </c>
      <c r="D99" s="409"/>
      <c r="E99" s="323"/>
      <c r="G99" s="424"/>
    </row>
    <row r="100" spans="2:17">
      <c r="B100" s="303" t="s">
        <v>726</v>
      </c>
      <c r="C100" s="307" t="s">
        <v>842</v>
      </c>
      <c r="D100" s="409"/>
      <c r="E100" s="323"/>
      <c r="G100" s="424"/>
    </row>
    <row r="101" spans="2:17" s="453" customFormat="1">
      <c r="B101" s="303" t="s">
        <v>1091</v>
      </c>
      <c r="C101" s="414" t="s">
        <v>1119</v>
      </c>
      <c r="D101" s="409"/>
      <c r="E101" s="323"/>
      <c r="F101" s="2"/>
      <c r="G101" s="424"/>
      <c r="H101" s="2"/>
      <c r="I101" s="2"/>
      <c r="J101" s="2"/>
      <c r="K101" s="2"/>
      <c r="L101" s="2"/>
      <c r="M101" s="2"/>
      <c r="N101" s="2"/>
      <c r="O101" s="2"/>
      <c r="P101" s="2"/>
      <c r="Q101" s="2"/>
    </row>
    <row r="102" spans="2:17" s="453" customFormat="1">
      <c r="B102" s="303" t="s">
        <v>1093</v>
      </c>
      <c r="C102" s="414" t="s">
        <v>1120</v>
      </c>
      <c r="D102" s="409"/>
      <c r="E102" s="323"/>
      <c r="F102" s="2"/>
      <c r="G102" s="424"/>
      <c r="H102" s="2"/>
      <c r="I102" s="2"/>
      <c r="J102" s="2"/>
      <c r="K102" s="2"/>
      <c r="L102" s="2"/>
      <c r="M102" s="2"/>
      <c r="N102" s="2"/>
      <c r="O102" s="2"/>
      <c r="P102" s="2"/>
      <c r="Q102" s="2"/>
    </row>
    <row r="103" spans="2:17" s="453" customFormat="1">
      <c r="B103" s="303" t="s">
        <v>1094</v>
      </c>
      <c r="C103" s="414" t="s">
        <v>1095</v>
      </c>
      <c r="D103" s="409"/>
      <c r="E103" s="323"/>
      <c r="F103" s="2"/>
      <c r="G103" s="424"/>
      <c r="H103" s="2"/>
      <c r="I103" s="2"/>
      <c r="J103" s="2"/>
      <c r="K103" s="2"/>
      <c r="L103" s="2"/>
      <c r="M103" s="2"/>
      <c r="N103" s="2"/>
      <c r="O103" s="2"/>
      <c r="P103" s="2"/>
      <c r="Q103" s="2"/>
    </row>
    <row r="104" spans="2:17" s="453" customFormat="1">
      <c r="B104" s="303" t="s">
        <v>1096</v>
      </c>
      <c r="C104" s="414" t="s">
        <v>1121</v>
      </c>
      <c r="D104" s="409"/>
      <c r="E104" s="323"/>
      <c r="F104" s="2"/>
      <c r="G104" s="424"/>
      <c r="H104" s="2"/>
      <c r="I104" s="2"/>
      <c r="J104" s="2"/>
      <c r="K104" s="2"/>
      <c r="L104" s="2"/>
      <c r="M104" s="2"/>
      <c r="N104" s="2"/>
      <c r="O104" s="2"/>
      <c r="P104" s="2"/>
      <c r="Q104" s="2"/>
    </row>
    <row r="105" spans="2:17" s="453" customFormat="1">
      <c r="B105" s="303" t="s">
        <v>1097</v>
      </c>
      <c r="C105" s="414" t="s">
        <v>1122</v>
      </c>
      <c r="D105" s="409"/>
      <c r="E105" s="323"/>
      <c r="F105" s="2"/>
      <c r="G105" s="424"/>
      <c r="H105" s="2"/>
      <c r="I105" s="2"/>
      <c r="J105" s="2"/>
      <c r="K105" s="2"/>
      <c r="L105" s="2"/>
      <c r="M105" s="2"/>
      <c r="N105" s="2"/>
      <c r="O105" s="2"/>
      <c r="P105" s="2"/>
      <c r="Q105" s="2"/>
    </row>
    <row r="106" spans="2:17" s="453" customFormat="1">
      <c r="B106" s="303" t="s">
        <v>1124</v>
      </c>
      <c r="C106" s="414" t="s">
        <v>546</v>
      </c>
      <c r="D106" s="410" t="s">
        <v>834</v>
      </c>
      <c r="E106" s="324"/>
      <c r="F106" s="2"/>
      <c r="G106" s="424"/>
      <c r="H106" s="2"/>
      <c r="I106" s="2"/>
      <c r="J106" s="2"/>
      <c r="K106" s="2"/>
      <c r="L106" s="2"/>
      <c r="M106" s="2"/>
      <c r="N106" s="2"/>
      <c r="O106" s="2"/>
      <c r="P106" s="2"/>
      <c r="Q106" s="2"/>
    </row>
    <row r="107" spans="2:17" s="453" customFormat="1">
      <c r="B107" s="303" t="s">
        <v>1125</v>
      </c>
      <c r="C107" s="414" t="s">
        <v>1027</v>
      </c>
      <c r="D107" s="410" t="s">
        <v>834</v>
      </c>
      <c r="E107" s="324"/>
      <c r="F107" s="2"/>
      <c r="G107" s="424"/>
      <c r="H107" s="2"/>
      <c r="I107" s="2"/>
      <c r="J107" s="2"/>
      <c r="K107" s="2"/>
      <c r="L107" s="2"/>
      <c r="M107" s="2"/>
      <c r="N107" s="2"/>
      <c r="O107" s="2"/>
      <c r="P107" s="2"/>
      <c r="Q107" s="2"/>
    </row>
    <row r="108" spans="2:17" s="453" customFormat="1">
      <c r="B108" s="303" t="s">
        <v>1126</v>
      </c>
      <c r="C108" s="414" t="s">
        <v>547</v>
      </c>
      <c r="D108" s="410" t="s">
        <v>834</v>
      </c>
      <c r="E108" s="324"/>
      <c r="F108" s="2"/>
      <c r="G108" s="424"/>
      <c r="H108" s="2"/>
      <c r="I108" s="2"/>
      <c r="J108" s="2"/>
      <c r="K108" s="2"/>
      <c r="L108" s="2"/>
      <c r="M108" s="2"/>
      <c r="N108" s="2"/>
      <c r="O108" s="2"/>
      <c r="P108" s="2"/>
      <c r="Q108" s="2"/>
    </row>
    <row r="109" spans="2:17" s="453" customFormat="1">
      <c r="B109" s="303" t="s">
        <v>1127</v>
      </c>
      <c r="C109" s="414" t="s">
        <v>537</v>
      </c>
      <c r="D109" s="410" t="s">
        <v>834</v>
      </c>
      <c r="E109" s="324"/>
      <c r="F109" s="2"/>
      <c r="G109" s="424"/>
      <c r="H109" s="2"/>
      <c r="I109" s="2"/>
      <c r="J109" s="2"/>
      <c r="K109" s="2"/>
      <c r="L109" s="2"/>
      <c r="M109" s="2"/>
      <c r="N109" s="2"/>
      <c r="O109" s="2"/>
      <c r="P109" s="2"/>
      <c r="Q109" s="2"/>
    </row>
    <row r="110" spans="2:17" s="453" customFormat="1">
      <c r="B110" s="303" t="s">
        <v>1128</v>
      </c>
      <c r="C110" s="414" t="s">
        <v>1030</v>
      </c>
      <c r="D110" s="410" t="s">
        <v>834</v>
      </c>
      <c r="E110" s="324"/>
      <c r="F110" s="2"/>
      <c r="G110" s="424"/>
      <c r="H110" s="2"/>
      <c r="I110" s="2"/>
      <c r="J110" s="2"/>
      <c r="K110" s="2"/>
      <c r="L110" s="2"/>
      <c r="M110" s="2"/>
      <c r="N110" s="2"/>
      <c r="O110" s="2"/>
      <c r="P110" s="2"/>
      <c r="Q110" s="2"/>
    </row>
    <row r="111" spans="2:17" s="453" customFormat="1">
      <c r="B111" s="303" t="s">
        <v>1098</v>
      </c>
      <c r="C111" s="414" t="s">
        <v>1129</v>
      </c>
      <c r="D111" s="410" t="s">
        <v>834</v>
      </c>
      <c r="E111" s="324"/>
      <c r="F111" s="2"/>
      <c r="G111" s="424"/>
      <c r="H111" s="2"/>
      <c r="I111" s="2"/>
      <c r="J111" s="2"/>
      <c r="K111" s="2"/>
      <c r="L111" s="2"/>
      <c r="M111" s="2"/>
      <c r="N111" s="2"/>
      <c r="O111" s="2"/>
      <c r="P111" s="2"/>
      <c r="Q111" s="2"/>
    </row>
    <row r="112" spans="2:17" s="453" customFormat="1">
      <c r="B112" s="303" t="s">
        <v>1099</v>
      </c>
      <c r="C112" s="414" t="s">
        <v>1130</v>
      </c>
      <c r="D112" s="409"/>
      <c r="E112" s="323"/>
      <c r="F112" s="2"/>
      <c r="G112" s="424"/>
      <c r="H112" s="2"/>
      <c r="I112" s="2"/>
      <c r="J112" s="2"/>
      <c r="K112" s="2"/>
      <c r="L112" s="2"/>
      <c r="M112" s="2"/>
      <c r="N112" s="2"/>
      <c r="O112" s="2"/>
      <c r="P112" s="2"/>
      <c r="Q112" s="2"/>
    </row>
    <row r="113" spans="2:17">
      <c r="B113" s="303" t="s">
        <v>576</v>
      </c>
      <c r="C113" s="150" t="s">
        <v>613</v>
      </c>
      <c r="D113" s="409"/>
      <c r="E113" s="323"/>
      <c r="G113" s="424"/>
    </row>
    <row r="114" spans="2:17">
      <c r="B114" s="303" t="s">
        <v>577</v>
      </c>
      <c r="C114" s="150" t="s">
        <v>614</v>
      </c>
      <c r="D114" s="409"/>
      <c r="E114" s="323"/>
      <c r="G114" s="424"/>
    </row>
    <row r="115" spans="2:17">
      <c r="B115" s="303" t="s">
        <v>578</v>
      </c>
      <c r="C115" s="150" t="s">
        <v>615</v>
      </c>
      <c r="D115" s="410" t="s">
        <v>834</v>
      </c>
      <c r="E115" s="324"/>
      <c r="G115" s="424"/>
    </row>
    <row r="116" spans="2:17">
      <c r="B116" s="303" t="s">
        <v>579</v>
      </c>
      <c r="C116" s="150" t="s">
        <v>616</v>
      </c>
      <c r="D116" s="409"/>
      <c r="E116" s="323"/>
      <c r="G116" s="424" t="s">
        <v>849</v>
      </c>
    </row>
    <row r="117" spans="2:17" s="453" customFormat="1">
      <c r="B117" s="303" t="s">
        <v>1042</v>
      </c>
      <c r="C117" s="415" t="s">
        <v>1043</v>
      </c>
      <c r="D117" s="410" t="s">
        <v>834</v>
      </c>
      <c r="E117" s="324"/>
      <c r="F117" s="2"/>
      <c r="G117" s="424"/>
      <c r="H117" s="2"/>
      <c r="I117" s="2"/>
      <c r="J117" s="2"/>
      <c r="K117" s="2"/>
      <c r="L117" s="2"/>
      <c r="M117" s="2"/>
      <c r="N117" s="2"/>
      <c r="O117" s="2"/>
      <c r="P117" s="2"/>
      <c r="Q117" s="2"/>
    </row>
    <row r="118" spans="2:17" s="453" customFormat="1">
      <c r="B118" s="303" t="s">
        <v>1045</v>
      </c>
      <c r="C118" s="415" t="s">
        <v>1046</v>
      </c>
      <c r="D118" s="409"/>
      <c r="E118" s="323"/>
      <c r="F118" s="2"/>
      <c r="G118" s="424"/>
      <c r="H118" s="2"/>
      <c r="I118" s="2"/>
      <c r="J118" s="2"/>
      <c r="K118" s="2"/>
      <c r="L118" s="2"/>
      <c r="M118" s="2"/>
      <c r="N118" s="2"/>
      <c r="O118" s="2"/>
      <c r="P118" s="2"/>
      <c r="Q118" s="2"/>
    </row>
    <row r="119" spans="2:17">
      <c r="B119" s="303" t="s">
        <v>580</v>
      </c>
      <c r="C119" s="150" t="s">
        <v>617</v>
      </c>
      <c r="D119" s="409"/>
      <c r="E119" s="323"/>
      <c r="G119" s="424"/>
    </row>
    <row r="120" spans="2:17">
      <c r="B120" s="303" t="s">
        <v>581</v>
      </c>
      <c r="C120" s="150" t="s">
        <v>618</v>
      </c>
      <c r="D120" s="410" t="s">
        <v>834</v>
      </c>
      <c r="E120" s="324"/>
      <c r="G120" s="424"/>
    </row>
    <row r="121" spans="2:17">
      <c r="B121" s="303" t="s">
        <v>582</v>
      </c>
      <c r="C121" s="150" t="s">
        <v>619</v>
      </c>
      <c r="D121" s="411" t="s">
        <v>834</v>
      </c>
      <c r="E121" s="325"/>
      <c r="G121" s="424"/>
    </row>
    <row r="122" spans="2:17">
      <c r="B122" s="303" t="s">
        <v>583</v>
      </c>
      <c r="C122" s="150" t="s">
        <v>642</v>
      </c>
      <c r="D122" s="410" t="s">
        <v>834</v>
      </c>
      <c r="E122" s="324"/>
      <c r="G122" s="424"/>
    </row>
    <row r="123" spans="2:17" ht="38.25">
      <c r="B123" s="303" t="s">
        <v>584</v>
      </c>
      <c r="C123" s="150" t="s">
        <v>620</v>
      </c>
      <c r="D123" s="411" t="s">
        <v>834</v>
      </c>
      <c r="E123" s="325"/>
      <c r="G123" s="424" t="s">
        <v>850</v>
      </c>
    </row>
    <row r="124" spans="2:17">
      <c r="B124" s="303" t="s">
        <v>585</v>
      </c>
      <c r="C124" s="150" t="s">
        <v>621</v>
      </c>
      <c r="D124" s="409"/>
      <c r="E124" s="323"/>
      <c r="G124" s="424"/>
    </row>
    <row r="125" spans="2:17">
      <c r="B125" s="303" t="s">
        <v>586</v>
      </c>
      <c r="C125" s="150" t="s">
        <v>622</v>
      </c>
      <c r="D125" s="409"/>
      <c r="E125" s="323"/>
      <c r="G125" s="424"/>
    </row>
    <row r="126" spans="2:17">
      <c r="B126" s="303" t="s">
        <v>587</v>
      </c>
      <c r="C126" s="150" t="s">
        <v>546</v>
      </c>
      <c r="D126" s="410" t="s">
        <v>834</v>
      </c>
      <c r="E126" s="324"/>
      <c r="G126" s="424"/>
    </row>
    <row r="127" spans="2:17">
      <c r="B127" s="303" t="s">
        <v>588</v>
      </c>
      <c r="C127" s="150" t="s">
        <v>536</v>
      </c>
      <c r="D127" s="410" t="s">
        <v>834</v>
      </c>
      <c r="E127" s="324"/>
      <c r="G127" s="424"/>
    </row>
    <row r="128" spans="2:17">
      <c r="B128" s="303" t="s">
        <v>589</v>
      </c>
      <c r="C128" s="150" t="s">
        <v>547</v>
      </c>
      <c r="D128" s="410" t="s">
        <v>834</v>
      </c>
      <c r="E128" s="324"/>
      <c r="G128" s="424"/>
    </row>
    <row r="129" spans="2:17">
      <c r="B129" s="303" t="s">
        <v>590</v>
      </c>
      <c r="C129" s="150" t="s">
        <v>538</v>
      </c>
      <c r="D129" s="410" t="s">
        <v>834</v>
      </c>
      <c r="E129" s="324"/>
      <c r="G129" s="424"/>
    </row>
    <row r="130" spans="2:17" ht="25.5">
      <c r="B130" s="303" t="s">
        <v>591</v>
      </c>
      <c r="C130" s="150" t="s">
        <v>623</v>
      </c>
      <c r="D130" s="409"/>
      <c r="E130" s="323"/>
      <c r="G130" s="424"/>
    </row>
    <row r="131" spans="2:17">
      <c r="B131" s="303" t="s">
        <v>592</v>
      </c>
      <c r="C131" s="150" t="s">
        <v>624</v>
      </c>
      <c r="D131" s="409"/>
      <c r="E131" s="323"/>
      <c r="G131" s="424"/>
    </row>
    <row r="132" spans="2:17" s="453" customFormat="1">
      <c r="B132" s="303" t="s">
        <v>1047</v>
      </c>
      <c r="C132" s="150" t="s">
        <v>1048</v>
      </c>
      <c r="D132" s="410" t="s">
        <v>834</v>
      </c>
      <c r="E132" s="324"/>
      <c r="F132" s="2"/>
      <c r="G132" s="424"/>
      <c r="H132" s="2"/>
      <c r="I132" s="2"/>
      <c r="J132" s="2"/>
      <c r="K132" s="2"/>
      <c r="L132" s="2"/>
      <c r="M132" s="2"/>
      <c r="N132" s="2"/>
      <c r="O132" s="2"/>
      <c r="P132" s="2"/>
      <c r="Q132" s="2"/>
    </row>
    <row r="133" spans="2:17">
      <c r="B133" s="303" t="s">
        <v>388</v>
      </c>
      <c r="C133" s="150" t="s">
        <v>625</v>
      </c>
      <c r="D133" s="409"/>
      <c r="E133" s="323"/>
      <c r="G133" s="424"/>
    </row>
    <row r="134" spans="2:17">
      <c r="B134" s="303" t="s">
        <v>271</v>
      </c>
      <c r="C134" s="150" t="s">
        <v>626</v>
      </c>
      <c r="D134" s="409"/>
      <c r="E134" s="323"/>
      <c r="G134" s="424"/>
    </row>
    <row r="135" spans="2:17">
      <c r="B135" s="303" t="s">
        <v>593</v>
      </c>
      <c r="C135" s="150" t="s">
        <v>627</v>
      </c>
      <c r="D135" s="411" t="s">
        <v>834</v>
      </c>
      <c r="E135" s="325"/>
      <c r="G135" s="424"/>
    </row>
    <row r="136" spans="2:17">
      <c r="B136" s="303" t="s">
        <v>594</v>
      </c>
      <c r="C136" s="150" t="s">
        <v>628</v>
      </c>
      <c r="D136" s="409"/>
      <c r="E136" s="323"/>
      <c r="G136" s="424"/>
    </row>
    <row r="137" spans="2:17">
      <c r="B137" s="303" t="s">
        <v>595</v>
      </c>
      <c r="C137" s="150" t="s">
        <v>629</v>
      </c>
      <c r="D137" s="411" t="s">
        <v>834</v>
      </c>
      <c r="E137" s="325"/>
      <c r="G137" s="424"/>
    </row>
    <row r="138" spans="2:17">
      <c r="B138" s="303" t="s">
        <v>596</v>
      </c>
      <c r="C138" s="150" t="s">
        <v>630</v>
      </c>
      <c r="D138" s="409"/>
      <c r="E138" s="323"/>
      <c r="G138" s="424"/>
    </row>
    <row r="139" spans="2:17" s="453" customFormat="1">
      <c r="B139" s="303" t="s">
        <v>1353</v>
      </c>
      <c r="C139" s="150" t="s">
        <v>1356</v>
      </c>
      <c r="D139" s="409"/>
      <c r="E139" s="323"/>
      <c r="F139" s="2"/>
      <c r="G139" s="424"/>
      <c r="H139" s="2"/>
      <c r="I139" s="2"/>
      <c r="J139" s="2"/>
      <c r="K139" s="2"/>
      <c r="L139" s="2"/>
      <c r="M139" s="2"/>
      <c r="N139" s="2"/>
      <c r="O139" s="2"/>
      <c r="P139" s="2"/>
      <c r="Q139" s="2"/>
    </row>
    <row r="140" spans="2:17" s="453" customFormat="1" ht="25.5">
      <c r="B140" s="303" t="s">
        <v>1354</v>
      </c>
      <c r="C140" s="150" t="s">
        <v>1357</v>
      </c>
      <c r="D140" s="409"/>
      <c r="E140" s="323"/>
      <c r="F140" s="2"/>
      <c r="G140" s="424"/>
      <c r="H140" s="2"/>
      <c r="I140" s="2"/>
      <c r="J140" s="2"/>
      <c r="K140" s="2"/>
      <c r="L140" s="2"/>
      <c r="M140" s="2"/>
      <c r="N140" s="2"/>
      <c r="O140" s="2"/>
      <c r="P140" s="2"/>
      <c r="Q140" s="2"/>
    </row>
    <row r="141" spans="2:17" s="453" customFormat="1" ht="25.5">
      <c r="B141" s="303" t="s">
        <v>1355</v>
      </c>
      <c r="C141" s="150" t="s">
        <v>1358</v>
      </c>
      <c r="D141" s="409"/>
      <c r="E141" s="323"/>
      <c r="F141" s="2"/>
      <c r="G141" s="424"/>
      <c r="H141" s="2"/>
      <c r="I141" s="2"/>
      <c r="J141" s="2"/>
      <c r="K141" s="2"/>
      <c r="L141" s="2"/>
      <c r="M141" s="2"/>
      <c r="N141" s="2"/>
      <c r="O141" s="2"/>
      <c r="P141" s="2"/>
      <c r="Q141" s="2"/>
    </row>
    <row r="142" spans="2:17" ht="25.5">
      <c r="B142" s="303" t="s">
        <v>272</v>
      </c>
      <c r="C142" s="150" t="s">
        <v>631</v>
      </c>
      <c r="D142" s="409"/>
      <c r="E142" s="323"/>
      <c r="G142" s="424"/>
    </row>
    <row r="143" spans="2:17">
      <c r="B143" s="303" t="s">
        <v>597</v>
      </c>
      <c r="C143" s="150" t="s">
        <v>632</v>
      </c>
      <c r="D143" s="409"/>
      <c r="E143" s="323"/>
      <c r="G143" s="424"/>
    </row>
    <row r="144" spans="2:17">
      <c r="B144" s="303" t="s">
        <v>598</v>
      </c>
      <c r="C144" s="150" t="s">
        <v>633</v>
      </c>
      <c r="D144" s="409"/>
      <c r="E144" s="323"/>
      <c r="G144" s="424"/>
    </row>
    <row r="145" spans="2:17">
      <c r="B145" s="303" t="s">
        <v>599</v>
      </c>
      <c r="C145" s="150" t="s">
        <v>634</v>
      </c>
      <c r="D145" s="409"/>
      <c r="E145" s="323"/>
      <c r="G145" s="424"/>
    </row>
    <row r="146" spans="2:17">
      <c r="B146" s="303" t="s">
        <v>600</v>
      </c>
      <c r="C146" s="150" t="s">
        <v>635</v>
      </c>
      <c r="D146" s="411" t="s">
        <v>834</v>
      </c>
      <c r="E146" s="325"/>
      <c r="G146" s="424"/>
    </row>
    <row r="147" spans="2:17">
      <c r="B147" s="303" t="s">
        <v>601</v>
      </c>
      <c r="C147" s="150" t="s">
        <v>636</v>
      </c>
      <c r="D147" s="409"/>
      <c r="E147" s="323"/>
      <c r="G147" s="424"/>
    </row>
    <row r="148" spans="2:17">
      <c r="B148" s="303" t="s">
        <v>602</v>
      </c>
      <c r="C148" s="150" t="s">
        <v>637</v>
      </c>
      <c r="D148" s="411" t="s">
        <v>834</v>
      </c>
      <c r="E148" s="325"/>
      <c r="G148" s="424"/>
    </row>
    <row r="149" spans="2:17">
      <c r="B149" s="220" t="s">
        <v>603</v>
      </c>
      <c r="C149" s="150" t="s">
        <v>638</v>
      </c>
      <c r="D149" s="411" t="s">
        <v>834</v>
      </c>
      <c r="E149" s="325"/>
      <c r="G149" s="424"/>
    </row>
    <row r="150" spans="2:17">
      <c r="B150" s="303" t="s">
        <v>604</v>
      </c>
      <c r="C150" s="150" t="s">
        <v>642</v>
      </c>
      <c r="D150" s="410" t="s">
        <v>834</v>
      </c>
      <c r="E150" s="324"/>
      <c r="G150" s="424"/>
    </row>
    <row r="151" spans="2:17" ht="38.25">
      <c r="B151" s="303" t="s">
        <v>605</v>
      </c>
      <c r="C151" s="150" t="s">
        <v>643</v>
      </c>
      <c r="D151" s="411" t="s">
        <v>834</v>
      </c>
      <c r="E151" s="325"/>
      <c r="G151" s="424" t="s">
        <v>851</v>
      </c>
    </row>
    <row r="152" spans="2:17">
      <c r="B152" s="303" t="s">
        <v>606</v>
      </c>
      <c r="C152" s="150" t="s">
        <v>639</v>
      </c>
      <c r="D152" s="409"/>
      <c r="E152" s="323"/>
      <c r="G152" s="422"/>
    </row>
    <row r="153" spans="2:17">
      <c r="B153" s="303" t="s">
        <v>607</v>
      </c>
      <c r="C153" s="150" t="s">
        <v>546</v>
      </c>
      <c r="D153" s="410" t="s">
        <v>834</v>
      </c>
      <c r="E153" s="324"/>
      <c r="G153" s="422"/>
    </row>
    <row r="154" spans="2:17">
      <c r="B154" s="303" t="s">
        <v>608</v>
      </c>
      <c r="C154" s="150" t="s">
        <v>644</v>
      </c>
      <c r="D154" s="410" t="s">
        <v>834</v>
      </c>
      <c r="E154" s="324"/>
      <c r="G154" s="422"/>
    </row>
    <row r="155" spans="2:17">
      <c r="B155" s="303" t="s">
        <v>609</v>
      </c>
      <c r="C155" s="150" t="s">
        <v>547</v>
      </c>
      <c r="D155" s="410" t="s">
        <v>834</v>
      </c>
      <c r="E155" s="324"/>
      <c r="G155" s="422"/>
    </row>
    <row r="156" spans="2:17">
      <c r="B156" s="303" t="s">
        <v>610</v>
      </c>
      <c r="C156" s="150" t="s">
        <v>538</v>
      </c>
      <c r="D156" s="410" t="s">
        <v>834</v>
      </c>
      <c r="E156" s="324"/>
      <c r="G156" s="422"/>
    </row>
    <row r="157" spans="2:17" s="453" customFormat="1">
      <c r="B157" s="303" t="s">
        <v>611</v>
      </c>
      <c r="C157" s="150" t="s">
        <v>640</v>
      </c>
      <c r="D157" s="409"/>
      <c r="E157" s="323"/>
      <c r="F157" s="2"/>
      <c r="G157" s="422"/>
      <c r="H157" s="2"/>
      <c r="I157" s="2"/>
      <c r="J157" s="2"/>
      <c r="K157" s="2"/>
      <c r="L157" s="2"/>
      <c r="M157" s="2"/>
      <c r="N157" s="2"/>
      <c r="O157" s="2"/>
      <c r="P157" s="2"/>
      <c r="Q157" s="2"/>
    </row>
    <row r="158" spans="2:17">
      <c r="B158" s="303" t="s">
        <v>612</v>
      </c>
      <c r="C158" s="150" t="s">
        <v>641</v>
      </c>
      <c r="D158" s="409"/>
      <c r="E158" s="323"/>
      <c r="G158" s="422"/>
    </row>
    <row r="159" spans="2:17" ht="13.5" thickBot="1">
      <c r="B159" s="306" t="s">
        <v>1051</v>
      </c>
      <c r="C159" s="151" t="s">
        <v>1106</v>
      </c>
      <c r="D159" s="410" t="s">
        <v>834</v>
      </c>
      <c r="E159" s="324"/>
      <c r="G159" s="423"/>
    </row>
    <row r="160" spans="2:17">
      <c r="B160" s="739" t="s">
        <v>814</v>
      </c>
      <c r="C160" s="739"/>
      <c r="D160" s="739"/>
      <c r="E160" s="739"/>
    </row>
    <row r="161" spans="1:5">
      <c r="A161" s="2"/>
      <c r="B161" s="759" t="s">
        <v>836</v>
      </c>
      <c r="C161" s="759"/>
      <c r="D161" s="759"/>
      <c r="E161" s="759"/>
    </row>
    <row r="162" spans="1:5">
      <c r="A162" s="2"/>
      <c r="B162" s="759" t="s">
        <v>837</v>
      </c>
      <c r="C162" s="759"/>
      <c r="D162" s="759"/>
      <c r="E162" s="759"/>
    </row>
    <row r="163" spans="1:5">
      <c r="A163" s="2"/>
      <c r="B163" s="2"/>
      <c r="C163" s="2"/>
      <c r="D163" s="2"/>
      <c r="E163" s="2"/>
    </row>
    <row r="164" spans="1:5">
      <c r="A164" s="2"/>
      <c r="B164" s="2"/>
      <c r="C164" s="2"/>
      <c r="D164" s="2"/>
      <c r="E164" s="2"/>
    </row>
    <row r="165" spans="1:5">
      <c r="A165" s="2"/>
      <c r="B165" s="2"/>
      <c r="C165" s="2"/>
      <c r="D165" s="2"/>
      <c r="E165" s="2"/>
    </row>
    <row r="166" spans="1:5">
      <c r="A166" s="2"/>
      <c r="B166" s="2"/>
      <c r="C166" s="2"/>
      <c r="D166" s="2"/>
      <c r="E166" s="2"/>
    </row>
    <row r="167" spans="1:5">
      <c r="A167" s="2"/>
      <c r="B167" s="2"/>
      <c r="C167" s="2"/>
      <c r="D167" s="2"/>
      <c r="E167" s="2"/>
    </row>
    <row r="168" spans="1:5">
      <c r="A168" s="2"/>
      <c r="B168" s="2"/>
      <c r="C168" s="2"/>
      <c r="D168" s="2"/>
      <c r="E168" s="2"/>
    </row>
    <row r="169" spans="1:5">
      <c r="A169" s="2"/>
      <c r="B169" s="2"/>
      <c r="C169" s="2"/>
      <c r="D169" s="2"/>
      <c r="E169" s="2"/>
    </row>
    <row r="170" spans="1:5">
      <c r="A170" s="2"/>
      <c r="B170" s="2"/>
      <c r="C170" s="2"/>
      <c r="D170" s="2"/>
      <c r="E170" s="2"/>
    </row>
    <row r="171" spans="1:5">
      <c r="A171" s="2"/>
      <c r="B171" s="2"/>
      <c r="C171" s="2"/>
      <c r="D171" s="2"/>
      <c r="E171" s="2"/>
    </row>
    <row r="172" spans="1:5">
      <c r="A172" s="2"/>
      <c r="B172" s="2"/>
      <c r="C172" s="2"/>
      <c r="D172" s="2"/>
      <c r="E172" s="2"/>
    </row>
    <row r="173" spans="1:5">
      <c r="A173" s="2"/>
      <c r="B173" s="2"/>
      <c r="C173" s="2"/>
      <c r="D173" s="2"/>
      <c r="E173" s="2"/>
    </row>
    <row r="174" spans="1:5">
      <c r="A174" s="2"/>
      <c r="B174" s="2"/>
      <c r="C174" s="2"/>
      <c r="D174" s="2"/>
      <c r="E174" s="2"/>
    </row>
    <row r="175" spans="1:5">
      <c r="A175" s="2"/>
      <c r="B175" s="2"/>
      <c r="C175" s="2"/>
      <c r="D175" s="2"/>
      <c r="E175" s="2"/>
    </row>
    <row r="176" spans="1:5">
      <c r="A176" s="2"/>
      <c r="B176" s="2"/>
      <c r="C176" s="2"/>
      <c r="D176" s="2"/>
      <c r="E176" s="2"/>
    </row>
    <row r="177" spans="1:5">
      <c r="A177" s="2"/>
      <c r="B177" s="2"/>
      <c r="C177" s="2"/>
      <c r="D177" s="2"/>
      <c r="E177" s="2"/>
    </row>
    <row r="178" spans="1:5">
      <c r="A178" s="2"/>
      <c r="B178" s="2"/>
      <c r="C178" s="2"/>
      <c r="D178" s="2"/>
      <c r="E178" s="2"/>
    </row>
    <row r="179" spans="1:5">
      <c r="A179" s="2"/>
      <c r="B179" s="2"/>
      <c r="C179" s="2"/>
      <c r="D179" s="2"/>
      <c r="E179" s="2"/>
    </row>
    <row r="180" spans="1:5">
      <c r="A180" s="2"/>
      <c r="B180" s="2"/>
      <c r="C180" s="2"/>
      <c r="D180" s="2"/>
      <c r="E180" s="2"/>
    </row>
    <row r="181" spans="1:5">
      <c r="A181" s="2"/>
      <c r="B181" s="2"/>
      <c r="C181" s="2"/>
      <c r="D181" s="2"/>
      <c r="E181" s="2"/>
    </row>
    <row r="182" spans="1:5">
      <c r="A182" s="2"/>
      <c r="B182" s="2"/>
      <c r="C182" s="2"/>
      <c r="D182" s="2"/>
      <c r="E182" s="2"/>
    </row>
    <row r="183" spans="1:5">
      <c r="A183" s="2"/>
      <c r="B183" s="2"/>
      <c r="C183" s="2"/>
      <c r="D183" s="2"/>
      <c r="E183" s="2"/>
    </row>
    <row r="184" spans="1:5">
      <c r="A184" s="2"/>
      <c r="B184" s="2"/>
      <c r="C184" s="2"/>
      <c r="D184" s="2"/>
      <c r="E184" s="2"/>
    </row>
    <row r="185" spans="1:5">
      <c r="A185" s="2"/>
      <c r="B185" s="2"/>
      <c r="C185" s="2"/>
      <c r="D185" s="2"/>
      <c r="E185" s="2"/>
    </row>
  </sheetData>
  <mergeCells count="9">
    <mergeCell ref="G3:G5"/>
    <mergeCell ref="B161:E161"/>
    <mergeCell ref="B162:E162"/>
    <mergeCell ref="E3:E5"/>
    <mergeCell ref="B1:C1"/>
    <mergeCell ref="B160:E160"/>
    <mergeCell ref="B3:B5"/>
    <mergeCell ref="C3:C5"/>
    <mergeCell ref="D3:D5"/>
  </mergeCells>
  <pageMargins left="0.511811024" right="0.511811024" top="0.78740157499999996" bottom="0.78740157499999996" header="0.31496062000000002" footer="0.31496062000000002"/>
  <ignoredErrors>
    <ignoredError sqref="B113 B133"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51"/>
  <sheetViews>
    <sheetView showFormulas="1" showGridLines="0" tabSelected="1" topLeftCell="A40" workbookViewId="0">
      <selection activeCell="D51" sqref="D51"/>
    </sheetView>
  </sheetViews>
  <sheetFormatPr defaultRowHeight="12.75"/>
  <cols>
    <col min="1" max="1" width="1.5703125" style="2" customWidth="1"/>
    <col min="2" max="2" width="3.42578125" style="52" customWidth="1"/>
    <col min="3" max="3" width="27.140625" style="2" customWidth="1"/>
    <col min="4" max="4" width="29.85546875" style="260" customWidth="1"/>
    <col min="5" max="5" width="5.28515625" style="558" customWidth="1"/>
    <col min="6" max="7" width="5" style="558" customWidth="1"/>
    <col min="8" max="9" width="5.28515625" style="558" customWidth="1"/>
    <col min="10" max="10" width="0.85546875" style="2" customWidth="1"/>
    <col min="11" max="11" width="29.7109375" style="2" customWidth="1"/>
    <col min="12" max="16384" width="9.140625" style="2"/>
  </cols>
  <sheetData>
    <row r="1" spans="2:11" ht="15.75">
      <c r="B1" s="762" t="s">
        <v>417</v>
      </c>
      <c r="C1" s="762"/>
      <c r="D1" s="762"/>
      <c r="E1" s="559"/>
      <c r="F1" s="559"/>
      <c r="G1" s="559"/>
      <c r="H1" s="559"/>
      <c r="I1" s="567"/>
      <c r="J1" s="81"/>
      <c r="K1" s="81"/>
    </row>
    <row r="2" spans="2:11" ht="15.75" thickBot="1">
      <c r="B2" s="82"/>
      <c r="C2" s="81"/>
      <c r="D2" s="252"/>
      <c r="E2" s="557"/>
      <c r="F2" s="557"/>
      <c r="G2" s="557"/>
      <c r="H2" s="557"/>
      <c r="I2" s="557"/>
      <c r="J2" s="81"/>
      <c r="K2" s="81"/>
    </row>
    <row r="3" spans="2:11">
      <c r="B3" s="766" t="s">
        <v>0</v>
      </c>
      <c r="C3" s="746" t="s">
        <v>52</v>
      </c>
      <c r="D3" s="769" t="s">
        <v>382</v>
      </c>
      <c r="E3" s="774" t="s">
        <v>1176</v>
      </c>
      <c r="F3" s="760" t="s">
        <v>1183</v>
      </c>
      <c r="G3" s="760" t="s">
        <v>1177</v>
      </c>
      <c r="H3" s="760" t="s">
        <v>1178</v>
      </c>
      <c r="I3" s="777" t="s">
        <v>1184</v>
      </c>
      <c r="J3" s="83"/>
      <c r="K3" s="763" t="s">
        <v>383</v>
      </c>
    </row>
    <row r="4" spans="2:11">
      <c r="B4" s="767" t="s">
        <v>0</v>
      </c>
      <c r="C4" s="747"/>
      <c r="D4" s="770" t="s">
        <v>357</v>
      </c>
      <c r="E4" s="775"/>
      <c r="F4" s="761"/>
      <c r="G4" s="761"/>
      <c r="H4" s="761"/>
      <c r="I4" s="778"/>
      <c r="J4" s="83"/>
      <c r="K4" s="764"/>
    </row>
    <row r="5" spans="2:11" ht="13.5" thickBot="1">
      <c r="B5" s="768"/>
      <c r="C5" s="772"/>
      <c r="D5" s="771"/>
      <c r="E5" s="776"/>
      <c r="F5" s="773"/>
      <c r="G5" s="773"/>
      <c r="H5" s="773"/>
      <c r="I5" s="779"/>
      <c r="J5" s="83"/>
      <c r="K5" s="765"/>
    </row>
    <row r="6" spans="2:11" ht="24" customHeight="1">
      <c r="B6" s="130" t="s">
        <v>358</v>
      </c>
      <c r="C6" s="71" t="s">
        <v>400</v>
      </c>
      <c r="D6" s="253" t="e">
        <f ca="1">D7-D8-D9</f>
        <v>#NAME?</v>
      </c>
      <c r="E6" s="569"/>
      <c r="F6" s="570"/>
      <c r="G6" s="570"/>
      <c r="H6" s="570"/>
      <c r="I6" s="571"/>
      <c r="J6" s="83"/>
      <c r="K6" s="109" t="s">
        <v>403</v>
      </c>
    </row>
    <row r="7" spans="2:11" s="36" customFormat="1" ht="20.25" customHeight="1">
      <c r="B7" s="130" t="s">
        <v>359</v>
      </c>
      <c r="C7" s="71" t="s">
        <v>360</v>
      </c>
      <c r="D7" s="253" t="e">
        <f ca="1">PR!F7</f>
        <v>#NAME?</v>
      </c>
      <c r="E7" s="572"/>
      <c r="F7" s="560"/>
      <c r="G7" s="560"/>
      <c r="H7" s="560"/>
      <c r="I7" s="573"/>
      <c r="J7" s="83"/>
      <c r="K7" s="110"/>
    </row>
    <row r="8" spans="2:11" ht="33.75" customHeight="1">
      <c r="B8" s="130" t="s">
        <v>361</v>
      </c>
      <c r="C8" s="224" t="s">
        <v>269</v>
      </c>
      <c r="D8" s="254" t="e">
        <f>IF('AT.PERMANENTE - LIMITE'!D17&gt;0,0,ABS('AT.PERMANENTE - LIMITE'!D17))</f>
        <v>#VALUE!</v>
      </c>
      <c r="E8" s="574"/>
      <c r="F8" s="561"/>
      <c r="G8" s="561"/>
      <c r="H8" s="561"/>
      <c r="I8" s="575"/>
      <c r="J8" s="225"/>
      <c r="K8" s="226" t="s">
        <v>362</v>
      </c>
    </row>
    <row r="9" spans="2:11" ht="19.5" customHeight="1" thickBot="1">
      <c r="B9" s="131" t="s">
        <v>401</v>
      </c>
      <c r="C9" s="77" t="s">
        <v>402</v>
      </c>
      <c r="D9" s="255"/>
      <c r="E9" s="576"/>
      <c r="F9" s="577"/>
      <c r="G9" s="577"/>
      <c r="H9" s="577"/>
      <c r="I9" s="578"/>
      <c r="J9" s="83"/>
      <c r="K9" s="111"/>
    </row>
    <row r="10" spans="2:11" ht="25.5">
      <c r="B10" s="132" t="s">
        <v>363</v>
      </c>
      <c r="C10" s="108" t="s">
        <v>404</v>
      </c>
      <c r="D10" s="239" t="e">
        <f>D11+D12+D13</f>
        <v>#VALUE!</v>
      </c>
      <c r="E10" s="579"/>
      <c r="F10" s="580"/>
      <c r="G10" s="580"/>
      <c r="H10" s="580"/>
      <c r="I10" s="581"/>
      <c r="J10" s="83"/>
      <c r="K10" s="121" t="s">
        <v>406</v>
      </c>
    </row>
    <row r="11" spans="2:11" ht="34.5" customHeight="1">
      <c r="B11" s="133" t="s">
        <v>70</v>
      </c>
      <c r="C11" s="120" t="s">
        <v>407</v>
      </c>
      <c r="D11" s="261">
        <f>RWACPAD!K86</f>
        <v>0</v>
      </c>
      <c r="E11" s="582"/>
      <c r="F11" s="562"/>
      <c r="G11" s="562"/>
      <c r="H11" s="562"/>
      <c r="I11" s="583"/>
      <c r="J11" s="83"/>
      <c r="K11" s="112"/>
    </row>
    <row r="12" spans="2:11">
      <c r="B12" s="133" t="s">
        <v>405</v>
      </c>
      <c r="C12" s="123" t="s">
        <v>409</v>
      </c>
      <c r="D12" s="253" t="str">
        <f>'RWAMPAD-RWAMINT'!F4</f>
        <v>•     SE AUTORIZADO A USAR MODELO INTERNO:
=MÁXIMO(F35+F46;S1*(F5;F9;F12;F17;F22;F27;F30))
•     SE NÃO AUTORIZADO A USAR MODELO INTERNO:
=SOMA(F5;F9;F12;F17;F22;F27;F30)</v>
      </c>
      <c r="E12" s="572"/>
      <c r="F12" s="560"/>
      <c r="G12" s="560"/>
      <c r="H12" s="560"/>
      <c r="I12" s="573"/>
      <c r="J12" s="83"/>
      <c r="K12" s="112"/>
    </row>
    <row r="13" spans="2:11" ht="40.5" thickBot="1">
      <c r="B13" s="134" t="s">
        <v>378</v>
      </c>
      <c r="C13" s="232" t="s">
        <v>408</v>
      </c>
      <c r="D13" s="256" t="s">
        <v>747</v>
      </c>
      <c r="E13" s="584"/>
      <c r="F13" s="585"/>
      <c r="G13" s="585"/>
      <c r="H13" s="585"/>
      <c r="I13" s="586"/>
      <c r="J13" s="83"/>
      <c r="K13" s="129"/>
    </row>
    <row r="14" spans="2:11" ht="26.25" thickBot="1">
      <c r="B14" s="649" t="s">
        <v>380</v>
      </c>
      <c r="C14" s="650" t="s">
        <v>410</v>
      </c>
      <c r="D14" s="651" t="e">
        <f ca="1">D6-D18</f>
        <v>#NAME?</v>
      </c>
      <c r="E14" s="652"/>
      <c r="F14" s="653"/>
      <c r="G14" s="653"/>
      <c r="H14" s="653"/>
      <c r="I14" s="654"/>
      <c r="J14" s="93"/>
      <c r="K14" s="619" t="s">
        <v>712</v>
      </c>
    </row>
    <row r="15" spans="2:11" ht="29.25" customHeight="1">
      <c r="B15" s="135" t="s">
        <v>1259</v>
      </c>
      <c r="C15" s="227" t="s">
        <v>1300</v>
      </c>
      <c r="D15" s="641" t="e">
        <f ca="1">D14-D16-D17</f>
        <v>#NAME?</v>
      </c>
      <c r="E15" s="570"/>
      <c r="F15" s="570"/>
      <c r="G15" s="570"/>
      <c r="H15" s="570"/>
      <c r="I15" s="570"/>
      <c r="J15" s="625"/>
      <c r="K15" s="626" t="s">
        <v>1276</v>
      </c>
    </row>
    <row r="16" spans="2:11" ht="30" customHeight="1">
      <c r="B16" s="230" t="s">
        <v>1260</v>
      </c>
      <c r="C16" s="71" t="s">
        <v>1301</v>
      </c>
      <c r="D16" s="639" t="e">
        <f ca="1">MAX(0,MIN((D14,IF(D14&lt;0,IF((D6-D30)&lt;D20,0,(D6-D30-D20-D17))))))</f>
        <v>#NAME?</v>
      </c>
      <c r="E16" s="560"/>
      <c r="F16" s="560"/>
      <c r="G16" s="560"/>
      <c r="H16" s="560"/>
      <c r="I16" s="560"/>
      <c r="J16" s="623"/>
      <c r="K16" s="655" t="s">
        <v>1277</v>
      </c>
    </row>
    <row r="17" spans="2:11" ht="30.75" customHeight="1" thickBot="1">
      <c r="B17" s="627" t="s">
        <v>1261</v>
      </c>
      <c r="C17" s="77" t="s">
        <v>1302</v>
      </c>
      <c r="D17" s="643" t="e">
        <f ca="1">IF(D14&lt;0,0,MAX(0,PR!F134-'RWA-LIMITE '!D20))</f>
        <v>#NAME?</v>
      </c>
      <c r="E17" s="577"/>
      <c r="F17" s="577"/>
      <c r="G17" s="577"/>
      <c r="H17" s="577"/>
      <c r="I17" s="577"/>
      <c r="J17" s="629"/>
      <c r="K17" s="630" t="s">
        <v>1278</v>
      </c>
    </row>
    <row r="18" spans="2:11" ht="25.5" customHeight="1" thickBot="1">
      <c r="B18" s="610" t="s">
        <v>708</v>
      </c>
      <c r="C18" s="611" t="s">
        <v>655</v>
      </c>
      <c r="D18" s="612"/>
      <c r="E18" s="613"/>
      <c r="F18" s="614"/>
      <c r="G18" s="614"/>
      <c r="H18" s="614"/>
      <c r="I18" s="615"/>
      <c r="J18" s="93"/>
      <c r="K18" s="222"/>
    </row>
    <row r="19" spans="2:11" ht="25.5" customHeight="1">
      <c r="B19" s="135" t="s">
        <v>1251</v>
      </c>
      <c r="C19" s="227" t="s">
        <v>1296</v>
      </c>
      <c r="D19" s="624" t="e">
        <f ca="1">MAX(0,MIN(D30,D27+MAX(0,D29-D22)))</f>
        <v>#NAME?</v>
      </c>
      <c r="E19" s="570"/>
      <c r="F19" s="570"/>
      <c r="G19" s="570"/>
      <c r="H19" s="570"/>
      <c r="I19" s="570"/>
      <c r="J19" s="625"/>
      <c r="K19" s="626" t="s">
        <v>1272</v>
      </c>
    </row>
    <row r="20" spans="2:11" ht="25.5" customHeight="1" thickBot="1">
      <c r="B20" s="627" t="s">
        <v>1252</v>
      </c>
      <c r="C20" s="77" t="s">
        <v>1297</v>
      </c>
      <c r="D20" s="628" t="e">
        <f ca="1">D18-D19</f>
        <v>#NAME?</v>
      </c>
      <c r="E20" s="577"/>
      <c r="F20" s="577"/>
      <c r="G20" s="577"/>
      <c r="H20" s="577"/>
      <c r="I20" s="577"/>
      <c r="J20" s="629"/>
      <c r="K20" s="630" t="s">
        <v>1273</v>
      </c>
    </row>
    <row r="21" spans="2:11" ht="24" customHeight="1" thickBot="1">
      <c r="B21" s="631" t="s">
        <v>740</v>
      </c>
      <c r="C21" s="611" t="s">
        <v>411</v>
      </c>
      <c r="D21" s="632" t="e">
        <f ca="1">D25-D8-D9-D26</f>
        <v>#NAME?</v>
      </c>
      <c r="E21" s="613"/>
      <c r="F21" s="614"/>
      <c r="G21" s="614"/>
      <c r="H21" s="614"/>
      <c r="I21" s="615"/>
      <c r="K21" s="656" t="s">
        <v>750</v>
      </c>
    </row>
    <row r="22" spans="2:11" ht="27.75" customHeight="1">
      <c r="B22" s="640" t="s">
        <v>1262</v>
      </c>
      <c r="C22" s="227" t="s">
        <v>1303</v>
      </c>
      <c r="D22" s="657" t="e">
        <f ca="1">D21-D23</f>
        <v>#NAME?</v>
      </c>
      <c r="E22" s="569"/>
      <c r="F22" s="570"/>
      <c r="G22" s="570"/>
      <c r="H22" s="570"/>
      <c r="I22" s="571"/>
      <c r="J22" s="658"/>
      <c r="K22" s="109" t="s">
        <v>1279</v>
      </c>
    </row>
    <row r="23" spans="2:11" ht="27" customHeight="1" thickBot="1">
      <c r="B23" s="659" t="s">
        <v>1263</v>
      </c>
      <c r="C23" s="229" t="s">
        <v>1321</v>
      </c>
      <c r="D23" s="259" t="e">
        <f ca="1">IF(D21&lt;0,0,MAX(0,PR!F114-'RWA-LIMITE '!D28))</f>
        <v>#NAME?</v>
      </c>
      <c r="E23" s="660"/>
      <c r="F23" s="661"/>
      <c r="G23" s="661"/>
      <c r="H23" s="661"/>
      <c r="I23" s="662"/>
      <c r="J23" s="663"/>
      <c r="K23" s="664" t="s">
        <v>1280</v>
      </c>
    </row>
    <row r="24" spans="2:11" ht="21.75" customHeight="1">
      <c r="B24" s="228" t="s">
        <v>738</v>
      </c>
      <c r="C24" s="90" t="s">
        <v>748</v>
      </c>
      <c r="D24" s="238" t="e">
        <f ca="1">D25-D8-D9</f>
        <v>#NAME?</v>
      </c>
      <c r="E24" s="620"/>
      <c r="F24" s="621"/>
      <c r="G24" s="621"/>
      <c r="H24" s="621"/>
      <c r="I24" s="622"/>
      <c r="K24" s="251" t="s">
        <v>749</v>
      </c>
    </row>
    <row r="25" spans="2:11" ht="25.5">
      <c r="B25" s="130" t="s">
        <v>386</v>
      </c>
      <c r="C25" s="71" t="s">
        <v>412</v>
      </c>
      <c r="D25" s="253" t="e">
        <f ca="1">PR!F8</f>
        <v>#NAME?</v>
      </c>
      <c r="E25" s="572"/>
      <c r="F25" s="560"/>
      <c r="G25" s="560"/>
      <c r="H25" s="560"/>
      <c r="I25" s="573"/>
      <c r="J25" s="81"/>
      <c r="K25" s="110"/>
    </row>
    <row r="26" spans="2:11" ht="39" thickBot="1">
      <c r="B26" s="633" t="s">
        <v>741</v>
      </c>
      <c r="C26" s="140" t="s">
        <v>413</v>
      </c>
      <c r="D26" s="634"/>
      <c r="E26" s="616"/>
      <c r="F26" s="617"/>
      <c r="G26" s="617"/>
      <c r="H26" s="617"/>
      <c r="I26" s="618"/>
      <c r="J26" s="81"/>
      <c r="K26" s="635"/>
    </row>
    <row r="27" spans="2:11" ht="31.5" customHeight="1">
      <c r="B27" s="640" t="s">
        <v>1253</v>
      </c>
      <c r="C27" s="227" t="s">
        <v>1298</v>
      </c>
      <c r="D27" s="641" t="e">
        <f ca="1">MAX(0,MIN(D30,D30-D29))</f>
        <v>#NAME?</v>
      </c>
      <c r="E27" s="570"/>
      <c r="F27" s="570"/>
      <c r="G27" s="570"/>
      <c r="H27" s="570"/>
      <c r="I27" s="570"/>
      <c r="J27" s="642"/>
      <c r="K27" s="669" t="s">
        <v>1274</v>
      </c>
    </row>
    <row r="28" spans="2:11" ht="30" customHeight="1" thickBot="1">
      <c r="B28" s="131" t="s">
        <v>1254</v>
      </c>
      <c r="C28" s="77" t="s">
        <v>1299</v>
      </c>
      <c r="D28" s="643" t="e">
        <f ca="1">D26-D27</f>
        <v>#NAME?</v>
      </c>
      <c r="E28" s="577"/>
      <c r="F28" s="577"/>
      <c r="G28" s="577"/>
      <c r="H28" s="577"/>
      <c r="I28" s="577"/>
      <c r="J28" s="644"/>
      <c r="K28" s="668" t="s">
        <v>1275</v>
      </c>
    </row>
    <row r="29" spans="2:11" ht="25.5">
      <c r="B29" s="132" t="s">
        <v>742</v>
      </c>
      <c r="C29" s="90" t="s">
        <v>414</v>
      </c>
      <c r="D29" s="239" t="e">
        <f ca="1">D31-D8-D9-D32</f>
        <v>#NAME?</v>
      </c>
      <c r="E29" s="636"/>
      <c r="F29" s="637"/>
      <c r="G29" s="637"/>
      <c r="H29" s="637"/>
      <c r="I29" s="638"/>
      <c r="K29" s="262" t="s">
        <v>754</v>
      </c>
    </row>
    <row r="30" spans="2:11" ht="25.5">
      <c r="B30" s="132" t="s">
        <v>739</v>
      </c>
      <c r="C30" s="71" t="s">
        <v>751</v>
      </c>
      <c r="D30" s="239" t="e">
        <f ca="1">D31-D8-D9</f>
        <v>#NAME?</v>
      </c>
      <c r="E30" s="574"/>
      <c r="F30" s="561"/>
      <c r="G30" s="561"/>
      <c r="H30" s="561"/>
      <c r="I30" s="575"/>
      <c r="K30" s="262" t="s">
        <v>752</v>
      </c>
    </row>
    <row r="31" spans="2:11">
      <c r="B31" s="133" t="s">
        <v>463</v>
      </c>
      <c r="C31" s="71" t="s">
        <v>415</v>
      </c>
      <c r="D31" s="239" t="e">
        <f ca="1">PR!F8</f>
        <v>#NAME?</v>
      </c>
      <c r="E31" s="574"/>
      <c r="F31" s="561"/>
      <c r="G31" s="561"/>
      <c r="H31" s="561"/>
      <c r="I31" s="575"/>
      <c r="K31" s="112"/>
    </row>
    <row r="32" spans="2:11" ht="26.25" thickBot="1">
      <c r="B32" s="139" t="s">
        <v>743</v>
      </c>
      <c r="C32" s="140" t="s">
        <v>416</v>
      </c>
      <c r="D32" s="257"/>
      <c r="E32" s="587"/>
      <c r="F32" s="588"/>
      <c r="G32" s="588"/>
      <c r="H32" s="588"/>
      <c r="I32" s="589"/>
      <c r="K32" s="122"/>
    </row>
    <row r="33" spans="2:11" ht="27" customHeight="1">
      <c r="B33" s="135" t="s">
        <v>744</v>
      </c>
      <c r="C33" s="136" t="s">
        <v>1438</v>
      </c>
      <c r="D33" s="258" t="e">
        <f ca="1">D6-D34-D40</f>
        <v>#NAME?</v>
      </c>
      <c r="E33" s="579"/>
      <c r="F33" s="580"/>
      <c r="G33" s="580"/>
      <c r="H33" s="580"/>
      <c r="I33" s="581"/>
      <c r="K33" s="141" t="s">
        <v>1249</v>
      </c>
    </row>
    <row r="34" spans="2:11" ht="29.25" customHeight="1">
      <c r="B34" s="230" t="s">
        <v>709</v>
      </c>
      <c r="C34" s="231" t="s">
        <v>656</v>
      </c>
      <c r="D34" s="254">
        <f>D18+D35</f>
        <v>0</v>
      </c>
      <c r="E34" s="574"/>
      <c r="F34" s="561"/>
      <c r="G34" s="561"/>
      <c r="H34" s="561"/>
      <c r="I34" s="575"/>
      <c r="K34" s="74" t="s">
        <v>1435</v>
      </c>
    </row>
    <row r="35" spans="2:11" ht="27.75" customHeight="1" thickBot="1">
      <c r="B35" s="137" t="s">
        <v>379</v>
      </c>
      <c r="C35" s="138" t="s">
        <v>1439</v>
      </c>
      <c r="D35" s="259">
        <f>(SUM(RBAN!H8:H30)-RBAN!H7)+IRRBB!I5</f>
        <v>0</v>
      </c>
      <c r="E35" s="576"/>
      <c r="F35" s="577"/>
      <c r="G35" s="577"/>
      <c r="H35" s="577"/>
      <c r="I35" s="578"/>
      <c r="J35" s="83"/>
      <c r="K35" s="142" t="s">
        <v>1434</v>
      </c>
    </row>
    <row r="36" spans="2:11" ht="28.5" customHeight="1">
      <c r="B36" s="234" t="s">
        <v>745</v>
      </c>
      <c r="C36" s="136" t="s">
        <v>657</v>
      </c>
      <c r="D36" s="258"/>
      <c r="E36" s="579"/>
      <c r="F36" s="580"/>
      <c r="G36" s="580"/>
      <c r="H36" s="580"/>
      <c r="I36" s="581"/>
      <c r="K36" s="109"/>
    </row>
    <row r="37" spans="2:11" ht="27" customHeight="1" thickBot="1">
      <c r="B37" s="235" t="s">
        <v>746</v>
      </c>
      <c r="C37" s="138" t="s">
        <v>658</v>
      </c>
      <c r="D37" s="240"/>
      <c r="E37" s="584"/>
      <c r="F37" s="585"/>
      <c r="G37" s="585"/>
      <c r="H37" s="585"/>
      <c r="I37" s="586"/>
      <c r="K37" s="236"/>
    </row>
    <row r="38" spans="2:11" ht="27" customHeight="1" thickBot="1">
      <c r="B38" s="235" t="s">
        <v>1255</v>
      </c>
      <c r="C38" s="138" t="s">
        <v>1257</v>
      </c>
      <c r="D38" s="645"/>
      <c r="E38" s="646"/>
      <c r="F38" s="647"/>
      <c r="G38" s="647"/>
      <c r="H38" s="647"/>
      <c r="I38" s="648"/>
      <c r="K38" s="236"/>
    </row>
    <row r="39" spans="2:11" ht="27" customHeight="1" thickBot="1">
      <c r="B39" s="235" t="s">
        <v>1256</v>
      </c>
      <c r="C39" s="138" t="s">
        <v>1258</v>
      </c>
      <c r="D39" s="645"/>
      <c r="E39" s="646"/>
      <c r="F39" s="647"/>
      <c r="G39" s="647"/>
      <c r="H39" s="647"/>
      <c r="I39" s="648"/>
      <c r="K39" s="236"/>
    </row>
    <row r="40" spans="2:11" ht="34.5" customHeight="1" thickBot="1">
      <c r="B40" s="516" t="s">
        <v>1055</v>
      </c>
      <c r="C40" s="138" t="s">
        <v>1056</v>
      </c>
      <c r="D40" s="259" t="s">
        <v>369</v>
      </c>
      <c r="E40" s="590"/>
      <c r="F40" s="591"/>
      <c r="G40" s="591"/>
      <c r="H40" s="591"/>
      <c r="I40" s="592"/>
      <c r="J40" s="273"/>
      <c r="K40" s="517" t="s">
        <v>1057</v>
      </c>
    </row>
    <row r="41" spans="2:11" ht="57.75" customHeight="1" thickBot="1">
      <c r="B41" s="516" t="s">
        <v>1058</v>
      </c>
      <c r="C41" s="138" t="s">
        <v>1059</v>
      </c>
      <c r="D41" s="259"/>
      <c r="E41" s="590"/>
      <c r="F41" s="591"/>
      <c r="G41" s="591"/>
      <c r="H41" s="591"/>
      <c r="I41" s="592"/>
      <c r="J41" s="273"/>
      <c r="K41" s="518" t="s">
        <v>1060</v>
      </c>
    </row>
    <row r="42" spans="2:11" ht="53.25" customHeight="1" thickBot="1">
      <c r="B42" s="516" t="s">
        <v>1061</v>
      </c>
      <c r="C42" s="138" t="s">
        <v>1064</v>
      </c>
      <c r="D42" s="555"/>
      <c r="E42" s="593"/>
      <c r="F42" s="594"/>
      <c r="G42" s="594"/>
      <c r="H42" s="594"/>
      <c r="I42" s="595"/>
      <c r="J42" s="568"/>
      <c r="K42" s="518" t="s">
        <v>1062</v>
      </c>
    </row>
    <row r="43" spans="2:11" ht="13.5" thickBot="1">
      <c r="B43" s="516" t="s">
        <v>1173</v>
      </c>
      <c r="C43" s="138" t="s">
        <v>1174</v>
      </c>
      <c r="D43" s="556"/>
      <c r="E43" s="590"/>
      <c r="F43" s="591"/>
      <c r="G43" s="591"/>
      <c r="H43" s="591"/>
      <c r="I43" s="592"/>
      <c r="J43" s="568"/>
      <c r="K43" s="518"/>
    </row>
    <row r="44" spans="2:11" ht="13.5" thickBot="1">
      <c r="B44" s="516" t="s">
        <v>1175</v>
      </c>
      <c r="C44" s="138" t="s">
        <v>1179</v>
      </c>
      <c r="D44" s="555"/>
      <c r="E44" s="590"/>
      <c r="F44" s="591"/>
      <c r="G44" s="591"/>
      <c r="H44" s="591"/>
      <c r="I44" s="592"/>
      <c r="J44" s="568"/>
      <c r="K44" s="518"/>
    </row>
    <row r="45" spans="2:11" ht="41.25" customHeight="1" thickBot="1">
      <c r="B45" s="516" t="s">
        <v>1063</v>
      </c>
      <c r="C45" s="138" t="s">
        <v>1065</v>
      </c>
      <c r="D45" s="259"/>
      <c r="E45" s="590"/>
      <c r="F45" s="591"/>
      <c r="G45" s="591"/>
      <c r="H45" s="591"/>
      <c r="I45" s="592"/>
      <c r="J45" s="273"/>
      <c r="K45" s="518" t="s">
        <v>1066</v>
      </c>
    </row>
    <row r="46" spans="2:11" ht="27" customHeight="1" thickBot="1">
      <c r="B46" s="516" t="s">
        <v>1067</v>
      </c>
      <c r="C46" s="138" t="s">
        <v>1281</v>
      </c>
      <c r="D46" s="259" t="e">
        <f ca="1">MIN(D29,D15)-D40</f>
        <v>#NAME?</v>
      </c>
      <c r="E46" s="590"/>
      <c r="F46" s="591"/>
      <c r="G46" s="591"/>
      <c r="H46" s="591"/>
      <c r="I46" s="592"/>
      <c r="J46" s="273"/>
      <c r="K46" s="517" t="s">
        <v>1282</v>
      </c>
    </row>
    <row r="47" spans="2:11" ht="51" customHeight="1" thickBot="1">
      <c r="B47" s="666" t="s">
        <v>1068</v>
      </c>
      <c r="C47" s="667" t="s">
        <v>1069</v>
      </c>
      <c r="D47" s="595"/>
      <c r="E47" s="590"/>
      <c r="F47" s="591"/>
      <c r="G47" s="591"/>
      <c r="H47" s="591"/>
      <c r="I47" s="592"/>
      <c r="J47" s="273"/>
      <c r="K47" s="518" t="s">
        <v>1283</v>
      </c>
    </row>
    <row r="48" spans="2:11" ht="19.5" customHeight="1" thickBot="1">
      <c r="B48" s="666" t="s">
        <v>1264</v>
      </c>
      <c r="C48" s="138" t="s">
        <v>1268</v>
      </c>
      <c r="D48" s="670" t="e">
        <f ca="1">D16+D17+MAX(0,D15)-D35-D38-D39</f>
        <v>#NAME?</v>
      </c>
      <c r="E48" s="590"/>
      <c r="F48" s="591"/>
      <c r="G48" s="591"/>
      <c r="H48" s="591"/>
      <c r="I48" s="592"/>
      <c r="K48" s="518" t="s">
        <v>1436</v>
      </c>
    </row>
    <row r="49" spans="2:11" ht="16.5" customHeight="1" thickBot="1">
      <c r="B49" s="666" t="s">
        <v>1265</v>
      </c>
      <c r="C49" s="138" t="s">
        <v>1269</v>
      </c>
      <c r="D49" s="671" t="e">
        <f ca="1">MIN(0,IF(D46&gt;0,0,MAX(D30-D32-D40,D46)))</f>
        <v>#NAME?</v>
      </c>
      <c r="E49" s="590"/>
      <c r="F49" s="591"/>
      <c r="G49" s="591"/>
      <c r="H49" s="591"/>
      <c r="I49" s="592"/>
      <c r="K49" s="518" t="s">
        <v>1284</v>
      </c>
    </row>
    <row r="50" spans="2:11" ht="17.25" customHeight="1" thickBot="1">
      <c r="B50" s="666" t="s">
        <v>1266</v>
      </c>
      <c r="C50" s="665" t="s">
        <v>1270</v>
      </c>
      <c r="D50" s="672" t="e">
        <f ca="1">MIN(0,IF((D24-D49)&gt;(D26+D40),0,D24-D49-D26-D40))</f>
        <v>#NAME?</v>
      </c>
      <c r="E50" s="590"/>
      <c r="F50" s="591"/>
      <c r="G50" s="591"/>
      <c r="H50" s="591"/>
      <c r="I50" s="592"/>
      <c r="K50" s="518" t="s">
        <v>1285</v>
      </c>
    </row>
    <row r="51" spans="2:11" ht="32.25" customHeight="1" thickBot="1">
      <c r="B51" s="666" t="s">
        <v>1267</v>
      </c>
      <c r="C51" s="667" t="s">
        <v>1271</v>
      </c>
      <c r="D51" s="673" t="e">
        <f ca="1">MIN(0,IF((D6-D49-D50)&gt;(D18+D40+D38+D39+D35),0,D6-D49-D50-D18-D40-D35-D38-D39))</f>
        <v>#NAME?</v>
      </c>
      <c r="E51" s="590"/>
      <c r="F51" s="591"/>
      <c r="G51" s="591"/>
      <c r="H51" s="591"/>
      <c r="I51" s="592"/>
      <c r="K51" s="518" t="s">
        <v>1440</v>
      </c>
    </row>
  </sheetData>
  <mergeCells count="10">
    <mergeCell ref="B1:D1"/>
    <mergeCell ref="K3:K5"/>
    <mergeCell ref="B3:B5"/>
    <mergeCell ref="D3:D5"/>
    <mergeCell ref="C3:C5"/>
    <mergeCell ref="F3:F5"/>
    <mergeCell ref="G3:G5"/>
    <mergeCell ref="H3:H5"/>
    <mergeCell ref="E3:E5"/>
    <mergeCell ref="I3:I5"/>
  </mergeCells>
  <pageMargins left="0.511811024" right="0.511811024" top="0.78740157499999996" bottom="0.78740157499999996" header="0.31496062000000002" footer="0.31496062000000002"/>
  <pageSetup paperSize="9" orientation="portrait" verticalDpi="0" r:id="rId1"/>
  <ignoredErrors>
    <ignoredError sqref="B29:B32 B18 B24:B26 B6:B14 B21 B36:B52 B34:B35"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48"/>
  <sheetViews>
    <sheetView showFormulas="1" showGridLines="0" workbookViewId="0"/>
  </sheetViews>
  <sheetFormatPr defaultRowHeight="12.75"/>
  <cols>
    <col min="1" max="1" width="0.5703125" customWidth="1"/>
    <col min="2" max="2" width="4.5703125" style="143" bestFit="1" customWidth="1"/>
    <col min="3" max="3" width="31.5703125" customWidth="1"/>
    <col min="4" max="5" width="5.85546875" customWidth="1"/>
    <col min="6" max="6" width="21.5703125" style="268" customWidth="1"/>
    <col min="7" max="7" width="0.5703125" customWidth="1"/>
    <col min="8" max="8" width="29.140625" customWidth="1"/>
  </cols>
  <sheetData>
    <row r="1" spans="2:13" ht="18.75">
      <c r="B1" s="780" t="s">
        <v>418</v>
      </c>
      <c r="C1" s="780"/>
      <c r="D1" s="780"/>
      <c r="E1" s="780"/>
      <c r="F1" s="780"/>
    </row>
    <row r="2" spans="2:13" s="2" customFormat="1" ht="13.5" thickBot="1">
      <c r="B2" s="84"/>
      <c r="F2" s="260"/>
    </row>
    <row r="3" spans="2:13" s="2" customFormat="1" ht="21" customHeight="1" thickBot="1">
      <c r="B3" s="144" t="s">
        <v>0</v>
      </c>
      <c r="C3" s="116" t="s">
        <v>52</v>
      </c>
      <c r="D3" s="116" t="s">
        <v>384</v>
      </c>
      <c r="E3" s="116" t="s">
        <v>385</v>
      </c>
      <c r="F3" s="114" t="s">
        <v>382</v>
      </c>
      <c r="G3" s="115"/>
      <c r="H3" s="128" t="s">
        <v>383</v>
      </c>
    </row>
    <row r="4" spans="2:13" s="2" customFormat="1" ht="81.75" customHeight="1">
      <c r="B4" s="370" t="s">
        <v>405</v>
      </c>
      <c r="C4" s="127" t="s">
        <v>409</v>
      </c>
      <c r="D4" s="119"/>
      <c r="E4" s="124"/>
      <c r="F4" s="126" t="s">
        <v>755</v>
      </c>
      <c r="G4" s="115"/>
      <c r="H4" s="379" t="s">
        <v>767</v>
      </c>
      <c r="K4" s="125"/>
    </row>
    <row r="5" spans="2:13" s="2" customFormat="1" ht="66" customHeight="1">
      <c r="B5" s="370" t="s">
        <v>364</v>
      </c>
      <c r="C5" s="75" t="s">
        <v>419</v>
      </c>
      <c r="D5" s="119"/>
      <c r="E5" s="119"/>
      <c r="F5" s="149" t="s">
        <v>756</v>
      </c>
      <c r="G5" s="83"/>
      <c r="H5" s="376" t="s">
        <v>422</v>
      </c>
    </row>
    <row r="6" spans="2:13" s="2" customFormat="1" ht="12" customHeight="1">
      <c r="B6" s="371" t="s">
        <v>277</v>
      </c>
      <c r="C6" s="76" t="s">
        <v>423</v>
      </c>
      <c r="D6" s="118"/>
      <c r="E6" s="118"/>
      <c r="F6" s="253"/>
      <c r="G6" s="83"/>
      <c r="H6" s="376"/>
    </row>
    <row r="7" spans="2:13" s="2" customFormat="1" ht="12" customHeight="1">
      <c r="B7" s="372" t="s">
        <v>278</v>
      </c>
      <c r="C7" s="113" t="s">
        <v>420</v>
      </c>
      <c r="D7" s="117"/>
      <c r="E7" s="117"/>
      <c r="F7" s="238"/>
      <c r="G7" s="83"/>
      <c r="H7" s="380"/>
      <c r="M7" s="5"/>
    </row>
    <row r="8" spans="2:13" s="2" customFormat="1" ht="12" customHeight="1">
      <c r="B8" s="371" t="s">
        <v>279</v>
      </c>
      <c r="C8" s="76" t="s">
        <v>421</v>
      </c>
      <c r="D8" s="118"/>
      <c r="E8" s="118"/>
      <c r="F8" s="253"/>
      <c r="G8" s="83"/>
      <c r="H8" s="376"/>
    </row>
    <row r="9" spans="2:13" s="2" customFormat="1" ht="12" customHeight="1">
      <c r="B9" s="370" t="s">
        <v>365</v>
      </c>
      <c r="C9" s="75" t="s">
        <v>424</v>
      </c>
      <c r="D9" s="119"/>
      <c r="E9" s="119"/>
      <c r="F9" s="253" t="s">
        <v>425</v>
      </c>
      <c r="G9" s="83"/>
      <c r="H9" s="380" t="s">
        <v>426</v>
      </c>
    </row>
    <row r="10" spans="2:13" s="2" customFormat="1" ht="12" customHeight="1">
      <c r="B10" s="371" t="s">
        <v>280</v>
      </c>
      <c r="C10" s="76" t="s">
        <v>427</v>
      </c>
      <c r="D10" s="118"/>
      <c r="E10" s="118"/>
      <c r="F10" s="253"/>
      <c r="G10" s="83"/>
      <c r="H10" s="380"/>
    </row>
    <row r="11" spans="2:13" s="2" customFormat="1" ht="12" customHeight="1">
      <c r="B11" s="371" t="s">
        <v>281</v>
      </c>
      <c r="C11" s="76" t="s">
        <v>428</v>
      </c>
      <c r="D11" s="118"/>
      <c r="E11" s="118"/>
      <c r="F11" s="253"/>
      <c r="G11" s="83"/>
      <c r="H11" s="380"/>
    </row>
    <row r="12" spans="2:13" s="2" customFormat="1" ht="12" customHeight="1">
      <c r="B12" s="370" t="s">
        <v>366</v>
      </c>
      <c r="C12" s="75" t="s">
        <v>429</v>
      </c>
      <c r="D12" s="119"/>
      <c r="E12" s="119"/>
      <c r="F12" s="253" t="e">
        <f>(F13+F14+F15+F16)/FATOR_F</f>
        <v>#NAME?</v>
      </c>
      <c r="G12" s="83"/>
      <c r="H12" s="380" t="s">
        <v>434</v>
      </c>
    </row>
    <row r="13" spans="2:13" s="2" customFormat="1" ht="12" customHeight="1">
      <c r="B13" s="371" t="s">
        <v>282</v>
      </c>
      <c r="C13" s="76" t="s">
        <v>430</v>
      </c>
      <c r="D13" s="118"/>
      <c r="E13" s="118"/>
      <c r="F13" s="253"/>
      <c r="G13" s="83"/>
      <c r="H13" s="380"/>
    </row>
    <row r="14" spans="2:13" s="2" customFormat="1" ht="12" customHeight="1">
      <c r="B14" s="371" t="s">
        <v>283</v>
      </c>
      <c r="C14" s="76" t="s">
        <v>431</v>
      </c>
      <c r="D14" s="118"/>
      <c r="E14" s="118"/>
      <c r="F14" s="253"/>
      <c r="G14" s="83"/>
      <c r="H14" s="380"/>
    </row>
    <row r="15" spans="2:13" s="2" customFormat="1" ht="24" customHeight="1">
      <c r="B15" s="371" t="s">
        <v>284</v>
      </c>
      <c r="C15" s="76" t="s">
        <v>432</v>
      </c>
      <c r="D15" s="118"/>
      <c r="E15" s="118"/>
      <c r="F15" s="253"/>
      <c r="G15" s="83"/>
      <c r="H15" s="380"/>
    </row>
    <row r="16" spans="2:13" s="2" customFormat="1" ht="24" customHeight="1">
      <c r="B16" s="371" t="s">
        <v>285</v>
      </c>
      <c r="C16" s="76" t="s">
        <v>433</v>
      </c>
      <c r="D16" s="118"/>
      <c r="E16" s="118"/>
      <c r="F16" s="253"/>
      <c r="G16" s="83"/>
      <c r="H16" s="380"/>
    </row>
    <row r="17" spans="2:10" s="2" customFormat="1" ht="12" customHeight="1">
      <c r="B17" s="370" t="s">
        <v>367</v>
      </c>
      <c r="C17" s="75" t="s">
        <v>435</v>
      </c>
      <c r="D17" s="119"/>
      <c r="E17" s="119"/>
      <c r="F17" s="253" t="e">
        <f>(F18+F19+F20+F21)/FATOR_F</f>
        <v>#NAME?</v>
      </c>
      <c r="G17" s="83"/>
      <c r="H17" s="380" t="s">
        <v>437</v>
      </c>
    </row>
    <row r="18" spans="2:10" s="2" customFormat="1" ht="12" customHeight="1">
      <c r="B18" s="371" t="s">
        <v>286</v>
      </c>
      <c r="C18" s="76" t="s">
        <v>440</v>
      </c>
      <c r="D18" s="118"/>
      <c r="E18" s="118"/>
      <c r="F18" s="253"/>
      <c r="G18" s="83"/>
      <c r="H18" s="380"/>
    </row>
    <row r="19" spans="2:10" s="2" customFormat="1" ht="12" customHeight="1">
      <c r="B19" s="371" t="s">
        <v>287</v>
      </c>
      <c r="C19" s="76" t="s">
        <v>441</v>
      </c>
      <c r="D19" s="118"/>
      <c r="E19" s="118"/>
      <c r="F19" s="253"/>
      <c r="G19" s="83"/>
      <c r="H19" s="380"/>
    </row>
    <row r="20" spans="2:10" s="2" customFormat="1" ht="24" customHeight="1">
      <c r="B20" s="371" t="s">
        <v>288</v>
      </c>
      <c r="C20" s="76" t="s">
        <v>442</v>
      </c>
      <c r="D20" s="118"/>
      <c r="E20" s="118"/>
      <c r="F20" s="253"/>
      <c r="G20" s="83"/>
      <c r="H20" s="380"/>
    </row>
    <row r="21" spans="2:10" s="2" customFormat="1" ht="24" customHeight="1">
      <c r="B21" s="371" t="s">
        <v>289</v>
      </c>
      <c r="C21" s="76" t="s">
        <v>443</v>
      </c>
      <c r="D21" s="118"/>
      <c r="E21" s="118"/>
      <c r="F21" s="253"/>
      <c r="G21" s="83"/>
      <c r="H21" s="380"/>
    </row>
    <row r="22" spans="2:10" s="2" customFormat="1" ht="12" customHeight="1">
      <c r="B22" s="370" t="s">
        <v>368</v>
      </c>
      <c r="C22" s="75" t="s">
        <v>436</v>
      </c>
      <c r="D22" s="119"/>
      <c r="E22" s="119"/>
      <c r="F22" s="253" t="e">
        <f>(F23+F24+F25+F26)/FATOR_F</f>
        <v>#NAME?</v>
      </c>
      <c r="G22" s="83"/>
      <c r="H22" s="380" t="s">
        <v>438</v>
      </c>
    </row>
    <row r="23" spans="2:10" s="2" customFormat="1" ht="12" customHeight="1">
      <c r="B23" s="371" t="s">
        <v>290</v>
      </c>
      <c r="C23" s="76" t="s">
        <v>444</v>
      </c>
      <c r="D23" s="118"/>
      <c r="E23" s="118"/>
      <c r="F23" s="253"/>
      <c r="G23" s="83"/>
      <c r="H23" s="380"/>
    </row>
    <row r="24" spans="2:10" s="2" customFormat="1" ht="12" customHeight="1">
      <c r="B24" s="371" t="s">
        <v>291</v>
      </c>
      <c r="C24" s="76" t="s">
        <v>445</v>
      </c>
      <c r="D24" s="118"/>
      <c r="E24" s="118"/>
      <c r="F24" s="253"/>
      <c r="G24" s="83"/>
      <c r="H24" s="380"/>
    </row>
    <row r="25" spans="2:10" s="2" customFormat="1" ht="24" customHeight="1">
      <c r="B25" s="371" t="s">
        <v>292</v>
      </c>
      <c r="C25" s="76" t="s">
        <v>446</v>
      </c>
      <c r="D25" s="118"/>
      <c r="E25" s="118"/>
      <c r="F25" s="253"/>
      <c r="G25" s="83"/>
      <c r="H25" s="380"/>
    </row>
    <row r="26" spans="2:10" s="2" customFormat="1" ht="24" customHeight="1">
      <c r="B26" s="371" t="s">
        <v>293</v>
      </c>
      <c r="C26" s="76" t="s">
        <v>447</v>
      </c>
      <c r="D26" s="118"/>
      <c r="E26" s="118"/>
      <c r="F26" s="253"/>
      <c r="G26" s="83"/>
      <c r="H26" s="380"/>
      <c r="J26" s="2" t="s">
        <v>369</v>
      </c>
    </row>
    <row r="27" spans="2:10" s="2" customFormat="1" ht="12" customHeight="1">
      <c r="B27" s="370" t="s">
        <v>370</v>
      </c>
      <c r="C27" s="75" t="s">
        <v>294</v>
      </c>
      <c r="D27" s="119"/>
      <c r="E27" s="119"/>
      <c r="F27" s="253" t="e">
        <f>(F28+F29)/FATOR_F</f>
        <v>#NAME?</v>
      </c>
      <c r="G27" s="83"/>
      <c r="H27" s="376" t="s">
        <v>439</v>
      </c>
    </row>
    <row r="28" spans="2:10" s="2" customFormat="1" ht="12" customHeight="1">
      <c r="B28" s="371" t="s">
        <v>295</v>
      </c>
      <c r="C28" s="76" t="s">
        <v>448</v>
      </c>
      <c r="D28" s="118"/>
      <c r="E28" s="118"/>
      <c r="F28" s="253"/>
      <c r="G28" s="83"/>
      <c r="H28" s="376"/>
    </row>
    <row r="29" spans="2:10" s="2" customFormat="1" ht="12" customHeight="1">
      <c r="B29" s="371" t="s">
        <v>296</v>
      </c>
      <c r="C29" s="76" t="s">
        <v>449</v>
      </c>
      <c r="D29" s="118"/>
      <c r="E29" s="118"/>
      <c r="F29" s="253"/>
      <c r="G29" s="83"/>
      <c r="H29" s="376"/>
    </row>
    <row r="30" spans="2:10" s="2" customFormat="1" ht="12" customHeight="1">
      <c r="B30" s="370" t="s">
        <v>371</v>
      </c>
      <c r="C30" s="75" t="s">
        <v>297</v>
      </c>
      <c r="D30" s="119"/>
      <c r="E30" s="119"/>
      <c r="F30" s="253" t="e">
        <f>(F31+F32+F33+F34+F35+F36)/FATOR_F</f>
        <v>#NAME?</v>
      </c>
      <c r="G30" s="83"/>
      <c r="H30" s="376" t="s">
        <v>761</v>
      </c>
    </row>
    <row r="31" spans="2:10" s="2" customFormat="1" ht="12" customHeight="1">
      <c r="B31" s="371" t="s">
        <v>298</v>
      </c>
      <c r="C31" s="76" t="s">
        <v>450</v>
      </c>
      <c r="D31" s="118"/>
      <c r="E31" s="118"/>
      <c r="F31" s="253"/>
      <c r="G31" s="83"/>
      <c r="H31" s="376"/>
    </row>
    <row r="32" spans="2:10" s="2" customFormat="1" ht="12" customHeight="1">
      <c r="B32" s="371" t="s">
        <v>299</v>
      </c>
      <c r="C32" s="76" t="s">
        <v>451</v>
      </c>
      <c r="D32" s="118"/>
      <c r="E32" s="118"/>
      <c r="F32" s="253"/>
      <c r="G32" s="83"/>
      <c r="H32" s="376"/>
    </row>
    <row r="33" spans="2:8" s="2" customFormat="1" ht="12" customHeight="1">
      <c r="B33" s="371" t="s">
        <v>300</v>
      </c>
      <c r="C33" s="76" t="s">
        <v>452</v>
      </c>
      <c r="D33" s="118"/>
      <c r="E33" s="118"/>
      <c r="F33" s="253"/>
      <c r="G33" s="83"/>
      <c r="H33" s="376"/>
    </row>
    <row r="34" spans="2:8" s="2" customFormat="1" ht="12" customHeight="1">
      <c r="B34" s="371" t="s">
        <v>301</v>
      </c>
      <c r="C34" s="76" t="s">
        <v>453</v>
      </c>
      <c r="D34" s="118"/>
      <c r="E34" s="118"/>
      <c r="F34" s="253"/>
      <c r="G34" s="83"/>
      <c r="H34" s="376"/>
    </row>
    <row r="35" spans="2:8" s="273" customFormat="1" ht="12" customHeight="1">
      <c r="B35" s="371" t="s">
        <v>758</v>
      </c>
      <c r="C35" s="270" t="s">
        <v>759</v>
      </c>
      <c r="D35" s="118"/>
      <c r="E35" s="118"/>
      <c r="F35" s="271"/>
      <c r="G35" s="272"/>
      <c r="H35" s="376"/>
    </row>
    <row r="36" spans="2:8" s="2" customFormat="1" ht="12" customHeight="1">
      <c r="B36" s="371" t="s">
        <v>757</v>
      </c>
      <c r="C36" s="76" t="s">
        <v>760</v>
      </c>
      <c r="D36" s="118"/>
      <c r="E36" s="118"/>
      <c r="F36" s="253"/>
      <c r="G36" s="83"/>
      <c r="H36" s="376"/>
    </row>
    <row r="37" spans="2:8" s="2" customFormat="1" ht="12" customHeight="1">
      <c r="B37" s="370" t="s">
        <v>372</v>
      </c>
      <c r="C37" s="269" t="s">
        <v>454</v>
      </c>
      <c r="D37" s="80"/>
      <c r="E37" s="80"/>
      <c r="F37" s="253" t="e">
        <f>F39+F40+F46+F47-F38</f>
        <v>#VALUE!</v>
      </c>
      <c r="G37" s="83"/>
      <c r="H37" s="376" t="s">
        <v>373</v>
      </c>
    </row>
    <row r="38" spans="2:8" s="2" customFormat="1" ht="12" customHeight="1">
      <c r="B38" s="371" t="s">
        <v>302</v>
      </c>
      <c r="C38" s="76" t="s">
        <v>374</v>
      </c>
      <c r="D38" s="145" t="s">
        <v>765</v>
      </c>
      <c r="E38" s="145" t="s">
        <v>766</v>
      </c>
      <c r="F38" s="94" t="e">
        <f>D38+E38</f>
        <v>#VALUE!</v>
      </c>
      <c r="G38" s="83"/>
      <c r="H38" s="376"/>
    </row>
    <row r="39" spans="2:8" s="2" customFormat="1" ht="12" customHeight="1">
      <c r="B39" s="371" t="s">
        <v>303</v>
      </c>
      <c r="C39" s="76" t="s">
        <v>455</v>
      </c>
      <c r="D39" s="79"/>
      <c r="E39" s="79"/>
      <c r="F39" s="253">
        <f>D39+E39</f>
        <v>0</v>
      </c>
      <c r="G39" s="83"/>
      <c r="H39" s="376"/>
    </row>
    <row r="40" spans="2:8" s="2" customFormat="1" ht="12" customHeight="1">
      <c r="B40" s="370" t="s">
        <v>304</v>
      </c>
      <c r="C40" s="75" t="s">
        <v>375</v>
      </c>
      <c r="D40" s="80"/>
      <c r="E40" s="80"/>
      <c r="F40" s="94" t="e">
        <f>-F41+F42+F43+F44+F45</f>
        <v>#VALUE!</v>
      </c>
      <c r="G40" s="83"/>
      <c r="H40" s="376" t="s">
        <v>762</v>
      </c>
    </row>
    <row r="41" spans="2:8" s="2" customFormat="1" ht="12" customHeight="1">
      <c r="B41" s="371" t="s">
        <v>305</v>
      </c>
      <c r="C41" s="76" t="s">
        <v>456</v>
      </c>
      <c r="D41" s="145" t="s">
        <v>763</v>
      </c>
      <c r="E41" s="145" t="s">
        <v>764</v>
      </c>
      <c r="F41" s="94" t="e">
        <f t="shared" ref="F41:F47" si="0">D41+E41</f>
        <v>#VALUE!</v>
      </c>
      <c r="G41" s="83"/>
      <c r="H41" s="376"/>
    </row>
    <row r="42" spans="2:8" s="2" customFormat="1" ht="12" customHeight="1">
      <c r="B42" s="371" t="s">
        <v>306</v>
      </c>
      <c r="C42" s="76" t="s">
        <v>457</v>
      </c>
      <c r="D42" s="79"/>
      <c r="E42" s="79"/>
      <c r="F42" s="253">
        <f t="shared" si="0"/>
        <v>0</v>
      </c>
      <c r="G42" s="83"/>
      <c r="H42" s="376"/>
    </row>
    <row r="43" spans="2:8" s="2" customFormat="1" ht="12" customHeight="1">
      <c r="B43" s="371" t="s">
        <v>307</v>
      </c>
      <c r="C43" s="76" t="s">
        <v>458</v>
      </c>
      <c r="D43" s="79"/>
      <c r="E43" s="79"/>
      <c r="F43" s="253">
        <f t="shared" si="0"/>
        <v>0</v>
      </c>
      <c r="G43" s="83"/>
      <c r="H43" s="376"/>
    </row>
    <row r="44" spans="2:8" s="2" customFormat="1" ht="12" customHeight="1">
      <c r="B44" s="371" t="s">
        <v>308</v>
      </c>
      <c r="C44" s="76" t="s">
        <v>459</v>
      </c>
      <c r="D44" s="79"/>
      <c r="E44" s="79"/>
      <c r="F44" s="253">
        <f t="shared" si="0"/>
        <v>0</v>
      </c>
      <c r="G44" s="83"/>
      <c r="H44" s="376"/>
    </row>
    <row r="45" spans="2:8" s="2" customFormat="1" ht="12" customHeight="1">
      <c r="B45" s="371" t="s">
        <v>309</v>
      </c>
      <c r="C45" s="76" t="s">
        <v>460</v>
      </c>
      <c r="D45" s="79"/>
      <c r="E45" s="79"/>
      <c r="F45" s="253">
        <f t="shared" si="0"/>
        <v>0</v>
      </c>
      <c r="G45" s="83"/>
      <c r="H45" s="376"/>
    </row>
    <row r="46" spans="2:8" s="2" customFormat="1" ht="12" customHeight="1">
      <c r="B46" s="371" t="s">
        <v>310</v>
      </c>
      <c r="C46" s="76" t="s">
        <v>461</v>
      </c>
      <c r="D46" s="79"/>
      <c r="E46" s="79"/>
      <c r="F46" s="253">
        <f t="shared" si="0"/>
        <v>0</v>
      </c>
      <c r="G46" s="83"/>
      <c r="H46" s="376"/>
    </row>
    <row r="47" spans="2:8" s="2" customFormat="1" ht="12" customHeight="1">
      <c r="B47" s="371" t="s">
        <v>311</v>
      </c>
      <c r="C47" s="76" t="s">
        <v>462</v>
      </c>
      <c r="D47" s="79"/>
      <c r="E47" s="79"/>
      <c r="F47" s="253">
        <f t="shared" si="0"/>
        <v>0</v>
      </c>
      <c r="G47" s="83"/>
      <c r="H47" s="376"/>
    </row>
    <row r="48" spans="2:8" s="2" customFormat="1" ht="12" customHeight="1" thickBot="1">
      <c r="B48" s="373" t="s">
        <v>376</v>
      </c>
      <c r="C48" s="89" t="s">
        <v>377</v>
      </c>
      <c r="D48" s="146"/>
      <c r="E48" s="146"/>
      <c r="F48" s="255"/>
      <c r="G48" s="83"/>
      <c r="H48" s="378"/>
    </row>
  </sheetData>
  <mergeCells count="1">
    <mergeCell ref="B1:F1"/>
  </mergeCells>
  <pageMargins left="0.511811024" right="0.511811024" top="0.78740157499999996" bottom="0.78740157499999996" header="0.31496062000000002" footer="0.31496062000000002"/>
  <pageSetup paperSize="9" orientation="portrait" verticalDpi="0" r:id="rId1"/>
  <ignoredErrors>
    <ignoredError sqref="B37:B48 B4:B34"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pageSetUpPr fitToPage="1"/>
  </sheetPr>
  <dimension ref="B1:IW172"/>
  <sheetViews>
    <sheetView showFormulas="1" showGridLines="0" zoomScale="90" zoomScaleNormal="90" workbookViewId="0">
      <pane ySplit="5" topLeftCell="A45" activePane="bottomLeft" state="frozen"/>
      <selection pane="bottomLeft" activeCell="D1" sqref="D1"/>
    </sheetView>
  </sheetViews>
  <sheetFormatPr defaultRowHeight="12.75"/>
  <cols>
    <col min="1" max="1" width="0.5703125" style="191" customWidth="1"/>
    <col min="2" max="2" width="4.5703125" style="193" customWidth="1"/>
    <col min="3" max="3" width="35.28515625" style="191" customWidth="1"/>
    <col min="4" max="4" width="6.28515625" style="191" customWidth="1"/>
    <col min="5" max="5" width="7.140625" style="191" customWidth="1"/>
    <col min="6" max="6" width="6.28515625" style="191" customWidth="1"/>
    <col min="7" max="7" width="6.42578125" style="191" customWidth="1"/>
    <col min="8" max="8" width="5.140625" style="191" customWidth="1"/>
    <col min="9" max="9" width="6.5703125" style="191" customWidth="1"/>
    <col min="10" max="10" width="7.140625" style="191" customWidth="1"/>
    <col min="11" max="11" width="15.5703125" style="191" customWidth="1"/>
    <col min="12" max="12" width="8.5703125" style="191" customWidth="1"/>
    <col min="13" max="16384" width="9.140625" style="191"/>
  </cols>
  <sheetData>
    <row r="1" spans="2:257" s="192" customFormat="1" ht="39" customHeight="1">
      <c r="B1" s="781" t="s">
        <v>685</v>
      </c>
      <c r="C1" s="781"/>
      <c r="D1" s="219"/>
      <c r="E1" s="191"/>
      <c r="F1" s="191"/>
      <c r="L1" s="191"/>
      <c r="M1" s="191"/>
      <c r="N1" s="191"/>
      <c r="O1" s="191"/>
      <c r="P1" s="191"/>
      <c r="Q1" s="191"/>
      <c r="R1" s="191"/>
      <c r="S1" s="191"/>
      <c r="T1" s="191"/>
      <c r="U1" s="191"/>
      <c r="V1" s="191"/>
      <c r="W1" s="191"/>
      <c r="X1" s="191"/>
      <c r="Y1" s="191"/>
      <c r="Z1" s="191"/>
      <c r="AA1" s="191"/>
      <c r="AB1" s="191"/>
      <c r="AC1" s="191"/>
      <c r="AD1" s="191"/>
      <c r="AE1" s="191"/>
      <c r="AF1" s="191"/>
      <c r="AG1" s="191"/>
      <c r="AH1" s="191"/>
      <c r="AI1" s="191"/>
      <c r="AJ1" s="191"/>
      <c r="AK1" s="191"/>
      <c r="AL1" s="191"/>
      <c r="AM1" s="191"/>
      <c r="AN1" s="191"/>
      <c r="AO1" s="191"/>
      <c r="AP1" s="191"/>
      <c r="AQ1" s="191"/>
      <c r="AR1" s="191"/>
      <c r="AS1" s="191"/>
      <c r="AT1" s="191"/>
      <c r="AU1" s="191"/>
      <c r="AV1" s="191"/>
      <c r="AW1" s="191"/>
      <c r="AX1" s="191"/>
      <c r="AY1" s="191"/>
      <c r="AZ1" s="191"/>
      <c r="BA1" s="191"/>
      <c r="BB1" s="191"/>
      <c r="BC1" s="191"/>
      <c r="BD1" s="191"/>
      <c r="BE1" s="191"/>
      <c r="BF1" s="191"/>
      <c r="BG1" s="191"/>
      <c r="BH1" s="191"/>
      <c r="BI1" s="191"/>
      <c r="BJ1" s="191"/>
      <c r="BK1" s="191"/>
      <c r="BL1" s="191"/>
      <c r="BM1" s="191"/>
      <c r="BN1" s="191"/>
      <c r="BO1" s="191"/>
      <c r="BP1" s="191"/>
      <c r="BQ1" s="191"/>
      <c r="BR1" s="191"/>
      <c r="BS1" s="191"/>
      <c r="BT1" s="191"/>
      <c r="BU1" s="191"/>
      <c r="BV1" s="191"/>
      <c r="BW1" s="191"/>
      <c r="BX1" s="191"/>
      <c r="BY1" s="191"/>
      <c r="BZ1" s="191"/>
      <c r="CA1" s="191"/>
      <c r="CB1" s="191"/>
      <c r="CC1" s="191"/>
      <c r="CD1" s="191"/>
      <c r="CE1" s="191"/>
      <c r="CF1" s="191"/>
      <c r="CG1" s="191"/>
      <c r="CH1" s="191"/>
      <c r="CI1" s="191"/>
      <c r="CJ1" s="191"/>
      <c r="CK1" s="191"/>
      <c r="CL1" s="191"/>
      <c r="CM1" s="191"/>
      <c r="CN1" s="191"/>
      <c r="CO1" s="191"/>
      <c r="CP1" s="191"/>
      <c r="CQ1" s="191"/>
      <c r="CR1" s="191"/>
      <c r="CS1" s="191"/>
      <c r="CT1" s="191"/>
      <c r="CU1" s="191"/>
      <c r="CV1" s="191"/>
      <c r="CW1" s="191"/>
      <c r="CX1" s="191"/>
      <c r="CY1" s="191"/>
      <c r="CZ1" s="191"/>
      <c r="DA1" s="191"/>
      <c r="DB1" s="191"/>
      <c r="DC1" s="191"/>
      <c r="DD1" s="191"/>
      <c r="DE1" s="191"/>
      <c r="DF1" s="191"/>
      <c r="DG1" s="191"/>
      <c r="DH1" s="191"/>
      <c r="DI1" s="191"/>
      <c r="DJ1" s="191"/>
      <c r="DK1" s="191"/>
      <c r="DL1" s="191"/>
      <c r="DM1" s="191"/>
      <c r="DN1" s="191"/>
      <c r="DO1" s="191"/>
      <c r="DP1" s="191"/>
      <c r="DQ1" s="191"/>
      <c r="DR1" s="191"/>
      <c r="DS1" s="191"/>
      <c r="DT1" s="191"/>
      <c r="DU1" s="191"/>
      <c r="DV1" s="191"/>
      <c r="DW1" s="191"/>
      <c r="DX1" s="191"/>
      <c r="DY1" s="191"/>
      <c r="DZ1" s="191"/>
      <c r="EA1" s="191"/>
      <c r="EB1" s="191"/>
      <c r="EC1" s="191"/>
      <c r="ED1" s="191"/>
      <c r="EE1" s="191"/>
      <c r="EF1" s="191"/>
      <c r="EG1" s="191"/>
      <c r="EH1" s="191"/>
      <c r="EI1" s="191"/>
      <c r="EJ1" s="191"/>
      <c r="EK1" s="191"/>
      <c r="EL1" s="191"/>
      <c r="EM1" s="191"/>
      <c r="EN1" s="191"/>
      <c r="EO1" s="191"/>
      <c r="EP1" s="191"/>
      <c r="EQ1" s="191"/>
      <c r="ER1" s="191"/>
      <c r="ES1" s="191"/>
      <c r="ET1" s="191"/>
      <c r="EU1" s="191"/>
      <c r="EV1" s="191"/>
      <c r="EW1" s="191"/>
      <c r="EX1" s="191"/>
      <c r="EY1" s="191"/>
      <c r="EZ1" s="191"/>
      <c r="FA1" s="191"/>
      <c r="FB1" s="191"/>
      <c r="FC1" s="191"/>
      <c r="FD1" s="191"/>
      <c r="FE1" s="191"/>
      <c r="FF1" s="191"/>
      <c r="FG1" s="191"/>
      <c r="FH1" s="191"/>
      <c r="FI1" s="191"/>
      <c r="FJ1" s="191"/>
      <c r="FK1" s="191"/>
      <c r="FL1" s="191"/>
      <c r="FM1" s="191"/>
      <c r="FN1" s="191"/>
      <c r="FO1" s="191"/>
      <c r="FP1" s="191"/>
      <c r="FQ1" s="191"/>
      <c r="FR1" s="191"/>
      <c r="FS1" s="191"/>
      <c r="FT1" s="191"/>
      <c r="FU1" s="191"/>
      <c r="FV1" s="191"/>
      <c r="FW1" s="191"/>
      <c r="FX1" s="191"/>
      <c r="FY1" s="191"/>
      <c r="FZ1" s="191"/>
      <c r="GA1" s="191"/>
      <c r="GB1" s="191"/>
      <c r="GC1" s="191"/>
      <c r="GD1" s="191"/>
      <c r="GE1" s="191"/>
      <c r="GF1" s="191"/>
      <c r="GG1" s="191"/>
      <c r="GH1" s="191"/>
      <c r="GI1" s="191"/>
      <c r="GJ1" s="191"/>
      <c r="GK1" s="191"/>
      <c r="GL1" s="191"/>
      <c r="GM1" s="191"/>
      <c r="GN1" s="191"/>
      <c r="GO1" s="191"/>
      <c r="GP1" s="191"/>
      <c r="GQ1" s="191"/>
      <c r="GR1" s="191"/>
      <c r="GS1" s="191"/>
      <c r="GT1" s="191"/>
      <c r="GU1" s="191"/>
      <c r="GV1" s="191"/>
      <c r="GW1" s="191"/>
      <c r="GX1" s="191"/>
      <c r="GY1" s="191"/>
      <c r="GZ1" s="191"/>
      <c r="HA1" s="191"/>
      <c r="HB1" s="191"/>
      <c r="HC1" s="191"/>
      <c r="HD1" s="191"/>
      <c r="HE1" s="191"/>
      <c r="HF1" s="191"/>
      <c r="HG1" s="191"/>
      <c r="HH1" s="191"/>
      <c r="HI1" s="191"/>
      <c r="HJ1" s="191"/>
      <c r="HK1" s="191"/>
      <c r="HL1" s="191"/>
      <c r="HM1" s="191"/>
      <c r="HN1" s="191"/>
      <c r="HO1" s="191"/>
      <c r="HP1" s="191"/>
      <c r="HQ1" s="191"/>
      <c r="HR1" s="191"/>
      <c r="HS1" s="191"/>
      <c r="HT1" s="191"/>
      <c r="HU1" s="191"/>
      <c r="HV1" s="191"/>
      <c r="HW1" s="191"/>
      <c r="HX1" s="191"/>
      <c r="HY1" s="191"/>
      <c r="HZ1" s="191"/>
      <c r="IA1" s="191"/>
      <c r="IB1" s="191"/>
      <c r="IC1" s="191"/>
      <c r="ID1" s="191"/>
      <c r="IE1" s="191"/>
      <c r="IF1" s="191"/>
      <c r="IG1" s="191"/>
      <c r="IH1" s="191"/>
      <c r="II1" s="191"/>
      <c r="IJ1" s="191"/>
      <c r="IK1" s="191"/>
      <c r="IL1" s="191"/>
      <c r="IM1" s="191"/>
      <c r="IN1" s="191"/>
      <c r="IO1" s="191"/>
      <c r="IP1" s="191"/>
      <c r="IQ1" s="191"/>
      <c r="IR1" s="191"/>
      <c r="IS1" s="191"/>
      <c r="IT1" s="191"/>
      <c r="IU1" s="191"/>
      <c r="IV1" s="191"/>
      <c r="IW1" s="191"/>
    </row>
    <row r="2" spans="2:257" s="192" customFormat="1" ht="13.5" thickBot="1">
      <c r="B2" s="193"/>
      <c r="C2" s="191"/>
      <c r="D2" s="191"/>
      <c r="E2" s="191"/>
      <c r="F2" s="191"/>
      <c r="L2" s="191"/>
      <c r="M2" s="191"/>
      <c r="N2" s="191"/>
      <c r="O2" s="191"/>
      <c r="P2" s="191"/>
      <c r="Q2" s="191"/>
      <c r="R2" s="191"/>
      <c r="S2" s="191"/>
      <c r="T2" s="191"/>
      <c r="U2" s="191"/>
      <c r="V2" s="191"/>
      <c r="W2" s="191"/>
      <c r="X2" s="191"/>
      <c r="Y2" s="191"/>
      <c r="Z2" s="191"/>
      <c r="AA2" s="191"/>
      <c r="AB2" s="191"/>
      <c r="AC2" s="191"/>
      <c r="AD2" s="191"/>
      <c r="AE2" s="191"/>
      <c r="AF2" s="191"/>
      <c r="AG2" s="191"/>
      <c r="AH2" s="191"/>
      <c r="AI2" s="191"/>
      <c r="AJ2" s="191"/>
      <c r="AK2" s="191"/>
      <c r="AL2" s="191"/>
      <c r="AM2" s="191"/>
      <c r="AN2" s="191"/>
      <c r="AO2" s="191"/>
      <c r="AP2" s="191"/>
      <c r="AQ2" s="191"/>
      <c r="AR2" s="191"/>
      <c r="AS2" s="191"/>
      <c r="AT2" s="191"/>
      <c r="AU2" s="191"/>
      <c r="AV2" s="191"/>
      <c r="AW2" s="191"/>
      <c r="AX2" s="191"/>
      <c r="AY2" s="191"/>
      <c r="AZ2" s="191"/>
      <c r="BA2" s="191"/>
      <c r="BB2" s="191"/>
      <c r="BC2" s="191"/>
      <c r="BD2" s="191"/>
      <c r="BE2" s="191"/>
      <c r="BF2" s="191"/>
      <c r="BG2" s="191"/>
      <c r="BH2" s="191"/>
      <c r="BI2" s="191"/>
      <c r="BJ2" s="191"/>
      <c r="BK2" s="191"/>
      <c r="BL2" s="191"/>
      <c r="BM2" s="191"/>
      <c r="BN2" s="191"/>
      <c r="BO2" s="191"/>
      <c r="BP2" s="191"/>
      <c r="BQ2" s="191"/>
      <c r="BR2" s="191"/>
      <c r="BS2" s="191"/>
      <c r="BT2" s="191"/>
      <c r="BU2" s="191"/>
      <c r="BV2" s="191"/>
      <c r="BW2" s="191"/>
      <c r="BX2" s="191"/>
      <c r="BY2" s="191"/>
      <c r="BZ2" s="191"/>
      <c r="CA2" s="191"/>
      <c r="CB2" s="191"/>
      <c r="CC2" s="191"/>
      <c r="CD2" s="191"/>
      <c r="CE2" s="191"/>
      <c r="CF2" s="191"/>
      <c r="CG2" s="191"/>
      <c r="CH2" s="191"/>
      <c r="CI2" s="191"/>
      <c r="CJ2" s="191"/>
      <c r="CK2" s="191"/>
      <c r="CL2" s="191"/>
      <c r="CM2" s="191"/>
      <c r="CN2" s="191"/>
      <c r="CO2" s="191"/>
      <c r="CP2" s="191"/>
      <c r="CQ2" s="191"/>
      <c r="CR2" s="191"/>
      <c r="CS2" s="191"/>
      <c r="CT2" s="191"/>
      <c r="CU2" s="191"/>
      <c r="CV2" s="191"/>
      <c r="CW2" s="191"/>
      <c r="CX2" s="191"/>
      <c r="CY2" s="191"/>
      <c r="CZ2" s="191"/>
      <c r="DA2" s="191"/>
      <c r="DB2" s="191"/>
      <c r="DC2" s="191"/>
      <c r="DD2" s="191"/>
      <c r="DE2" s="191"/>
      <c r="DF2" s="191"/>
      <c r="DG2" s="191"/>
      <c r="DH2" s="191"/>
      <c r="DI2" s="191"/>
      <c r="DJ2" s="191"/>
      <c r="DK2" s="191"/>
      <c r="DL2" s="191"/>
      <c r="DM2" s="191"/>
      <c r="DN2" s="191"/>
      <c r="DO2" s="191"/>
      <c r="DP2" s="191"/>
      <c r="DQ2" s="191"/>
      <c r="DR2" s="191"/>
      <c r="DS2" s="191"/>
      <c r="DT2" s="191"/>
      <c r="DU2" s="191"/>
      <c r="DV2" s="191"/>
      <c r="DW2" s="191"/>
      <c r="DX2" s="191"/>
      <c r="DY2" s="191"/>
      <c r="DZ2" s="191"/>
      <c r="EA2" s="191"/>
      <c r="EB2" s="191"/>
      <c r="EC2" s="191"/>
      <c r="ED2" s="191"/>
      <c r="EE2" s="191"/>
      <c r="EF2" s="191"/>
      <c r="EG2" s="191"/>
      <c r="EH2" s="191"/>
      <c r="EI2" s="191"/>
      <c r="EJ2" s="191"/>
      <c r="EK2" s="191"/>
      <c r="EL2" s="191"/>
      <c r="EM2" s="191"/>
      <c r="EN2" s="191"/>
      <c r="EO2" s="191"/>
      <c r="EP2" s="191"/>
      <c r="EQ2" s="191"/>
      <c r="ER2" s="191"/>
      <c r="ES2" s="191"/>
      <c r="ET2" s="191"/>
      <c r="EU2" s="191"/>
      <c r="EV2" s="191"/>
      <c r="EW2" s="191"/>
      <c r="EX2" s="191"/>
      <c r="EY2" s="191"/>
      <c r="EZ2" s="191"/>
      <c r="FA2" s="191"/>
      <c r="FB2" s="191"/>
      <c r="FC2" s="191"/>
      <c r="FD2" s="191"/>
      <c r="FE2" s="191"/>
      <c r="FF2" s="191"/>
      <c r="FG2" s="191"/>
      <c r="FH2" s="191"/>
      <c r="FI2" s="191"/>
      <c r="FJ2" s="191"/>
      <c r="FK2" s="191"/>
      <c r="FL2" s="191"/>
      <c r="FM2" s="191"/>
      <c r="FN2" s="191"/>
      <c r="FO2" s="191"/>
      <c r="FP2" s="191"/>
      <c r="FQ2" s="191"/>
      <c r="FR2" s="191"/>
      <c r="FS2" s="191"/>
      <c r="FT2" s="191"/>
      <c r="FU2" s="191"/>
      <c r="FV2" s="191"/>
      <c r="FW2" s="191"/>
      <c r="FX2" s="191"/>
      <c r="FY2" s="191"/>
      <c r="FZ2" s="191"/>
      <c r="GA2" s="191"/>
      <c r="GB2" s="191"/>
      <c r="GC2" s="191"/>
      <c r="GD2" s="191"/>
      <c r="GE2" s="191"/>
      <c r="GF2" s="191"/>
      <c r="GG2" s="191"/>
      <c r="GH2" s="191"/>
      <c r="GI2" s="191"/>
      <c r="GJ2" s="191"/>
      <c r="GK2" s="191"/>
      <c r="GL2" s="191"/>
      <c r="GM2" s="191"/>
      <c r="GN2" s="191"/>
      <c r="GO2" s="191"/>
      <c r="GP2" s="191"/>
      <c r="GQ2" s="191"/>
      <c r="GR2" s="191"/>
      <c r="GS2" s="191"/>
      <c r="GT2" s="191"/>
      <c r="GU2" s="191"/>
      <c r="GV2" s="191"/>
      <c r="GW2" s="191"/>
      <c r="GX2" s="191"/>
      <c r="GY2" s="191"/>
      <c r="GZ2" s="191"/>
      <c r="HA2" s="191"/>
      <c r="HB2" s="191"/>
      <c r="HC2" s="191"/>
      <c r="HD2" s="191"/>
      <c r="HE2" s="191"/>
      <c r="HF2" s="191"/>
      <c r="HG2" s="191"/>
      <c r="HH2" s="191"/>
      <c r="HI2" s="191"/>
      <c r="HJ2" s="191"/>
      <c r="HK2" s="191"/>
      <c r="HL2" s="191"/>
      <c r="HM2" s="191"/>
      <c r="HN2" s="191"/>
      <c r="HO2" s="191"/>
      <c r="HP2" s="191"/>
      <c r="HQ2" s="191"/>
      <c r="HR2" s="191"/>
      <c r="HS2" s="191"/>
      <c r="HT2" s="191"/>
      <c r="HU2" s="191"/>
      <c r="HV2" s="191"/>
      <c r="HW2" s="191"/>
      <c r="HX2" s="191"/>
      <c r="HY2" s="191"/>
      <c r="HZ2" s="191"/>
      <c r="IA2" s="191"/>
      <c r="IB2" s="191"/>
      <c r="IC2" s="191"/>
      <c r="ID2" s="191"/>
      <c r="IE2" s="191"/>
      <c r="IF2" s="191"/>
      <c r="IG2" s="191"/>
      <c r="IH2" s="191"/>
      <c r="II2" s="191"/>
      <c r="IJ2" s="191"/>
      <c r="IK2" s="191"/>
      <c r="IL2" s="191"/>
      <c r="IM2" s="191"/>
      <c r="IN2" s="191"/>
      <c r="IO2" s="191"/>
      <c r="IP2" s="191"/>
      <c r="IQ2" s="191"/>
      <c r="IR2" s="191"/>
      <c r="IS2" s="191"/>
      <c r="IT2" s="191"/>
      <c r="IU2" s="191"/>
      <c r="IV2" s="191"/>
      <c r="IW2" s="191"/>
    </row>
    <row r="3" spans="2:257" ht="14.25" customHeight="1">
      <c r="B3" s="789" t="s">
        <v>0</v>
      </c>
      <c r="C3" s="783" t="s">
        <v>52</v>
      </c>
      <c r="D3" s="792" t="s">
        <v>820</v>
      </c>
      <c r="E3" s="792" t="s">
        <v>819</v>
      </c>
      <c r="F3" s="792" t="s">
        <v>818</v>
      </c>
      <c r="G3" s="792" t="s">
        <v>817</v>
      </c>
      <c r="H3" s="783" t="s">
        <v>816</v>
      </c>
      <c r="I3" s="783" t="s">
        <v>1325</v>
      </c>
      <c r="J3" s="792" t="s">
        <v>815</v>
      </c>
      <c r="K3" s="786" t="s">
        <v>156</v>
      </c>
      <c r="L3" s="769" t="s">
        <v>808</v>
      </c>
    </row>
    <row r="4" spans="2:257" ht="37.5" customHeight="1">
      <c r="B4" s="790" t="s">
        <v>0</v>
      </c>
      <c r="C4" s="784"/>
      <c r="D4" s="793"/>
      <c r="E4" s="793"/>
      <c r="F4" s="793"/>
      <c r="G4" s="793"/>
      <c r="H4" s="794"/>
      <c r="I4" s="794"/>
      <c r="J4" s="793"/>
      <c r="K4" s="787" t="s">
        <v>1</v>
      </c>
      <c r="L4" s="770"/>
    </row>
    <row r="5" spans="2:257" ht="22.5" customHeight="1" thickBot="1">
      <c r="B5" s="791"/>
      <c r="C5" s="784"/>
      <c r="D5" s="338" t="s">
        <v>151</v>
      </c>
      <c r="E5" s="338" t="s">
        <v>152</v>
      </c>
      <c r="F5" s="338" t="s">
        <v>153</v>
      </c>
      <c r="G5" s="338" t="s">
        <v>154</v>
      </c>
      <c r="H5" s="339" t="s">
        <v>774</v>
      </c>
      <c r="I5" s="339" t="s">
        <v>1324</v>
      </c>
      <c r="J5" s="339" t="s">
        <v>155</v>
      </c>
      <c r="K5" s="788" t="s">
        <v>2</v>
      </c>
      <c r="L5" s="770"/>
    </row>
    <row r="6" spans="2:257" s="196" customFormat="1" ht="16.5" customHeight="1">
      <c r="B6" s="364" t="s">
        <v>50</v>
      </c>
      <c r="C6" s="291" t="s">
        <v>3</v>
      </c>
      <c r="D6" s="292"/>
      <c r="E6" s="292"/>
      <c r="F6" s="292"/>
      <c r="G6" s="292"/>
      <c r="H6" s="292"/>
      <c r="I6" s="292"/>
      <c r="J6" s="292"/>
      <c r="K6" s="684">
        <f>SUM(K7:K9)</f>
        <v>0</v>
      </c>
      <c r="L6" s="352"/>
      <c r="M6" s="191"/>
    </row>
    <row r="7" spans="2:257" s="196" customFormat="1" ht="13.5" customHeight="1">
      <c r="B7" s="366" t="s">
        <v>33</v>
      </c>
      <c r="C7" s="197" t="s">
        <v>4</v>
      </c>
      <c r="D7" s="198" t="s">
        <v>845</v>
      </c>
      <c r="E7" s="199"/>
      <c r="F7" s="199" t="s">
        <v>846</v>
      </c>
      <c r="G7" s="199" t="s">
        <v>846</v>
      </c>
      <c r="H7" s="199"/>
      <c r="I7" s="681"/>
      <c r="J7" s="200"/>
      <c r="K7" s="683">
        <f>G7*J7*E7</f>
        <v>0</v>
      </c>
      <c r="L7" s="336"/>
      <c r="M7" s="191"/>
    </row>
    <row r="8" spans="2:257" s="196" customFormat="1" ht="13.5" customHeight="1">
      <c r="B8" s="366" t="s">
        <v>34</v>
      </c>
      <c r="C8" s="197" t="s">
        <v>5</v>
      </c>
      <c r="D8" s="198" t="s">
        <v>845</v>
      </c>
      <c r="E8" s="199"/>
      <c r="F8" s="199" t="s">
        <v>846</v>
      </c>
      <c r="G8" s="199" t="s">
        <v>846</v>
      </c>
      <c r="H8" s="199"/>
      <c r="I8" s="681"/>
      <c r="J8" s="200"/>
      <c r="K8" s="683">
        <f>J8*G8*E8</f>
        <v>0</v>
      </c>
      <c r="L8" s="336"/>
      <c r="M8" s="191"/>
    </row>
    <row r="9" spans="2:257" s="196" customFormat="1" ht="13.5" customHeight="1" thickBot="1">
      <c r="B9" s="367" t="s">
        <v>35</v>
      </c>
      <c r="C9" s="281" t="s">
        <v>6</v>
      </c>
      <c r="D9" s="282" t="s">
        <v>845</v>
      </c>
      <c r="E9" s="283"/>
      <c r="F9" s="283" t="s">
        <v>846</v>
      </c>
      <c r="G9" s="283" t="s">
        <v>846</v>
      </c>
      <c r="H9" s="283"/>
      <c r="I9" s="280"/>
      <c r="J9" s="284"/>
      <c r="K9" s="685">
        <f>J9*G9*E9</f>
        <v>0</v>
      </c>
      <c r="L9" s="337"/>
    </row>
    <row r="10" spans="2:257" s="196" customFormat="1" ht="16.5" customHeight="1">
      <c r="B10" s="368" t="s">
        <v>51</v>
      </c>
      <c r="C10" s="682" t="s">
        <v>7</v>
      </c>
      <c r="D10" s="278"/>
      <c r="E10" s="278"/>
      <c r="F10" s="278"/>
      <c r="G10" s="278"/>
      <c r="H10" s="278"/>
      <c r="I10" s="278"/>
      <c r="J10" s="278"/>
      <c r="K10" s="326">
        <f>SUM(K11:K19)</f>
        <v>0</v>
      </c>
      <c r="L10" s="563"/>
    </row>
    <row r="11" spans="2:257" s="196" customFormat="1" ht="13.5" customHeight="1">
      <c r="B11" s="366" t="s">
        <v>775</v>
      </c>
      <c r="C11" s="197" t="s">
        <v>780</v>
      </c>
      <c r="D11" s="198" t="s">
        <v>53</v>
      </c>
      <c r="E11" s="199"/>
      <c r="F11" s="199"/>
      <c r="G11" s="199" t="s">
        <v>846</v>
      </c>
      <c r="H11" s="199"/>
      <c r="I11" s="681"/>
      <c r="J11" s="200"/>
      <c r="K11" s="327">
        <f t="shared" ref="K11:K15" si="0">J11*G11*IF(F11&lt;&gt;0,F11,E11)</f>
        <v>0</v>
      </c>
      <c r="L11" s="336"/>
    </row>
    <row r="12" spans="2:257" s="196" customFormat="1" ht="13.5" customHeight="1">
      <c r="B12" s="366" t="s">
        <v>776</v>
      </c>
      <c r="C12" s="197" t="s">
        <v>781</v>
      </c>
      <c r="D12" s="198"/>
      <c r="E12" s="199"/>
      <c r="F12" s="199"/>
      <c r="G12" s="199" t="s">
        <v>846</v>
      </c>
      <c r="H12" s="199"/>
      <c r="I12" s="681"/>
      <c r="J12" s="200"/>
      <c r="K12" s="327">
        <f t="shared" si="0"/>
        <v>0</v>
      </c>
      <c r="L12" s="336"/>
    </row>
    <row r="13" spans="2:257" s="196" customFormat="1" ht="26.25" customHeight="1">
      <c r="B13" s="366" t="s">
        <v>777</v>
      </c>
      <c r="C13" s="197" t="s">
        <v>782</v>
      </c>
      <c r="D13" s="198" t="s">
        <v>53</v>
      </c>
      <c r="E13" s="199"/>
      <c r="F13" s="199"/>
      <c r="G13" s="199" t="s">
        <v>846</v>
      </c>
      <c r="H13" s="199"/>
      <c r="I13" s="681"/>
      <c r="J13" s="200"/>
      <c r="K13" s="327">
        <f t="shared" si="0"/>
        <v>0</v>
      </c>
      <c r="L13" s="336"/>
    </row>
    <row r="14" spans="2:257" s="196" customFormat="1" ht="26.25" customHeight="1">
      <c r="B14" s="366" t="s">
        <v>778</v>
      </c>
      <c r="C14" s="197" t="s">
        <v>783</v>
      </c>
      <c r="D14" s="198" t="s">
        <v>53</v>
      </c>
      <c r="E14" s="199"/>
      <c r="F14" s="199"/>
      <c r="G14" s="199" t="s">
        <v>846</v>
      </c>
      <c r="H14" s="199"/>
      <c r="I14" s="681"/>
      <c r="J14" s="200"/>
      <c r="K14" s="327">
        <f t="shared" si="0"/>
        <v>0</v>
      </c>
      <c r="L14" s="336"/>
    </row>
    <row r="15" spans="2:257" s="196" customFormat="1" ht="26.25" customHeight="1">
      <c r="B15" s="366" t="s">
        <v>779</v>
      </c>
      <c r="C15" s="197" t="s">
        <v>784</v>
      </c>
      <c r="D15" s="198"/>
      <c r="E15" s="199"/>
      <c r="F15" s="199"/>
      <c r="G15" s="199" t="s">
        <v>846</v>
      </c>
      <c r="H15" s="199"/>
      <c r="I15" s="681"/>
      <c r="J15" s="200"/>
      <c r="K15" s="327">
        <f t="shared" si="0"/>
        <v>0</v>
      </c>
      <c r="L15" s="336"/>
    </row>
    <row r="16" spans="2:257" s="196" customFormat="1" ht="13.5" customHeight="1">
      <c r="B16" s="366" t="s">
        <v>54</v>
      </c>
      <c r="C16" s="197" t="s">
        <v>31</v>
      </c>
      <c r="D16" s="198" t="s">
        <v>53</v>
      </c>
      <c r="E16" s="198"/>
      <c r="F16" s="199"/>
      <c r="G16" s="199" t="s">
        <v>846</v>
      </c>
      <c r="H16" s="199"/>
      <c r="I16" s="681"/>
      <c r="J16" s="200"/>
      <c r="K16" s="327">
        <f>J16*G16*IF(F16&lt;&gt;0,F16,E16)</f>
        <v>0</v>
      </c>
      <c r="L16" s="336"/>
    </row>
    <row r="17" spans="2:12" s="196" customFormat="1" ht="13.5" customHeight="1">
      <c r="B17" s="366" t="s">
        <v>84</v>
      </c>
      <c r="C17" s="197" t="s">
        <v>86</v>
      </c>
      <c r="D17" s="198" t="s">
        <v>53</v>
      </c>
      <c r="E17" s="198"/>
      <c r="F17" s="199"/>
      <c r="G17" s="199" t="s">
        <v>846</v>
      </c>
      <c r="H17" s="199"/>
      <c r="I17" s="681"/>
      <c r="J17" s="200"/>
      <c r="K17" s="327">
        <f>J17*G17*IF(F17&lt;&gt;0,F17,E17)</f>
        <v>0</v>
      </c>
      <c r="L17" s="336"/>
    </row>
    <row r="18" spans="2:12" s="196" customFormat="1" ht="13.5" customHeight="1">
      <c r="B18" s="366" t="s">
        <v>85</v>
      </c>
      <c r="C18" s="197" t="s">
        <v>87</v>
      </c>
      <c r="D18" s="198" t="s">
        <v>53</v>
      </c>
      <c r="E18" s="198"/>
      <c r="F18" s="199"/>
      <c r="G18" s="199" t="s">
        <v>846</v>
      </c>
      <c r="H18" s="199"/>
      <c r="I18" s="681"/>
      <c r="J18" s="200"/>
      <c r="K18" s="327">
        <f>J18*G18*IF(F18&lt;&gt;0,F18,E18)</f>
        <v>0</v>
      </c>
      <c r="L18" s="336"/>
    </row>
    <row r="19" spans="2:12" s="196" customFormat="1" ht="13.5" customHeight="1" thickBot="1">
      <c r="B19" s="367" t="s">
        <v>55</v>
      </c>
      <c r="C19" s="281" t="s">
        <v>30</v>
      </c>
      <c r="D19" s="282" t="s">
        <v>53</v>
      </c>
      <c r="E19" s="282"/>
      <c r="F19" s="283"/>
      <c r="G19" s="283" t="s">
        <v>846</v>
      </c>
      <c r="H19" s="283"/>
      <c r="I19" s="681"/>
      <c r="J19" s="284"/>
      <c r="K19" s="328">
        <f>J19*G19*IF(F19&lt;&gt;0,F19,E19)</f>
        <v>0</v>
      </c>
      <c r="L19" s="337"/>
    </row>
    <row r="20" spans="2:12" s="196" customFormat="1" ht="13.5" customHeight="1">
      <c r="B20" s="364" t="s">
        <v>64</v>
      </c>
      <c r="C20" s="291" t="s">
        <v>8</v>
      </c>
      <c r="D20" s="292"/>
      <c r="E20" s="292"/>
      <c r="F20" s="292"/>
      <c r="G20" s="292"/>
      <c r="H20" s="292"/>
      <c r="I20" s="292"/>
      <c r="J20" s="292"/>
      <c r="K20" s="332">
        <f>SUM(K21:K30)</f>
        <v>0</v>
      </c>
      <c r="L20" s="352"/>
    </row>
    <row r="21" spans="2:12" s="196" customFormat="1" ht="13.5" customHeight="1">
      <c r="B21" s="366" t="s">
        <v>32</v>
      </c>
      <c r="C21" s="197" t="s">
        <v>691</v>
      </c>
      <c r="D21" s="198" t="s">
        <v>53</v>
      </c>
      <c r="E21" s="198"/>
      <c r="F21" s="199"/>
      <c r="G21" s="199" t="s">
        <v>846</v>
      </c>
      <c r="H21" s="199"/>
      <c r="I21" s="681"/>
      <c r="J21" s="200"/>
      <c r="K21" s="327">
        <f>J21*G21*IF(F21&lt;&gt;0,F21,E21)</f>
        <v>0</v>
      </c>
      <c r="L21" s="336"/>
    </row>
    <row r="22" spans="2:12" s="196" customFormat="1" ht="13.5" customHeight="1">
      <c r="B22" s="366" t="s">
        <v>36</v>
      </c>
      <c r="C22" s="197" t="s">
        <v>27</v>
      </c>
      <c r="D22" s="198" t="s">
        <v>845</v>
      </c>
      <c r="E22" s="198"/>
      <c r="F22" s="199"/>
      <c r="G22" s="199"/>
      <c r="H22" s="199"/>
      <c r="I22" s="681"/>
      <c r="J22" s="200"/>
      <c r="K22" s="327">
        <f t="shared" ref="K22:K30" si="1">J22*G22*IF(F22&lt;&gt;0,F22,E22)</f>
        <v>0</v>
      </c>
      <c r="L22" s="336"/>
    </row>
    <row r="23" spans="2:12" s="196" customFormat="1" ht="13.5" customHeight="1">
      <c r="B23" s="366" t="s">
        <v>92</v>
      </c>
      <c r="C23" s="203" t="s">
        <v>844</v>
      </c>
      <c r="D23" s="199" t="s">
        <v>845</v>
      </c>
      <c r="E23" s="199"/>
      <c r="F23" s="199"/>
      <c r="G23" s="199" t="s">
        <v>846</v>
      </c>
      <c r="H23" s="199"/>
      <c r="I23" s="681"/>
      <c r="J23" s="200"/>
      <c r="K23" s="327">
        <f t="shared" si="1"/>
        <v>0</v>
      </c>
      <c r="L23" s="336"/>
    </row>
    <row r="24" spans="2:12" s="196" customFormat="1" ht="25.5" customHeight="1">
      <c r="B24" s="366" t="s">
        <v>646</v>
      </c>
      <c r="C24" s="203" t="s">
        <v>1286</v>
      </c>
      <c r="D24" s="199" t="s">
        <v>845</v>
      </c>
      <c r="E24" s="199"/>
      <c r="F24" s="199"/>
      <c r="G24" s="199"/>
      <c r="H24" s="199"/>
      <c r="I24" s="681"/>
      <c r="J24" s="200"/>
      <c r="K24" s="327">
        <f t="shared" si="1"/>
        <v>0</v>
      </c>
      <c r="L24" s="336"/>
    </row>
    <row r="25" spans="2:12" s="196" customFormat="1" ht="25.5" customHeight="1">
      <c r="B25" s="366" t="s">
        <v>647</v>
      </c>
      <c r="C25" s="203" t="s">
        <v>693</v>
      </c>
      <c r="D25" s="199" t="s">
        <v>53</v>
      </c>
      <c r="E25" s="199"/>
      <c r="F25" s="199"/>
      <c r="G25" s="199" t="s">
        <v>846</v>
      </c>
      <c r="H25" s="199"/>
      <c r="I25" s="681"/>
      <c r="J25" s="200"/>
      <c r="K25" s="327">
        <f t="shared" si="1"/>
        <v>0</v>
      </c>
      <c r="L25" s="336"/>
    </row>
    <row r="26" spans="2:12" s="196" customFormat="1" ht="25.5" customHeight="1">
      <c r="B26" s="366" t="s">
        <v>648</v>
      </c>
      <c r="C26" s="203" t="s">
        <v>694</v>
      </c>
      <c r="D26" s="199" t="s">
        <v>845</v>
      </c>
      <c r="E26" s="199"/>
      <c r="F26" s="199"/>
      <c r="G26" s="199"/>
      <c r="H26" s="199"/>
      <c r="I26" s="681"/>
      <c r="J26" s="200"/>
      <c r="K26" s="327">
        <f t="shared" si="1"/>
        <v>0</v>
      </c>
      <c r="L26" s="336"/>
    </row>
    <row r="27" spans="2:12" s="196" customFormat="1" ht="13.5" customHeight="1">
      <c r="B27" s="366" t="s">
        <v>649</v>
      </c>
      <c r="C27" s="203" t="s">
        <v>692</v>
      </c>
      <c r="D27" s="199" t="s">
        <v>845</v>
      </c>
      <c r="E27" s="199"/>
      <c r="F27" s="199"/>
      <c r="G27" s="199" t="s">
        <v>846</v>
      </c>
      <c r="H27" s="199"/>
      <c r="I27" s="681"/>
      <c r="J27" s="200"/>
      <c r="K27" s="327">
        <f t="shared" si="1"/>
        <v>0</v>
      </c>
      <c r="L27" s="336"/>
    </row>
    <row r="28" spans="2:12" s="196" customFormat="1" ht="25.5" customHeight="1">
      <c r="B28" s="366" t="s">
        <v>785</v>
      </c>
      <c r="C28" s="203" t="s">
        <v>786</v>
      </c>
      <c r="D28" s="199" t="s">
        <v>845</v>
      </c>
      <c r="E28" s="199"/>
      <c r="F28" s="199"/>
      <c r="G28" s="199" t="s">
        <v>846</v>
      </c>
      <c r="H28" s="199"/>
      <c r="I28" s="681"/>
      <c r="J28" s="200"/>
      <c r="K28" s="327">
        <f t="shared" si="1"/>
        <v>0</v>
      </c>
      <c r="L28" s="336"/>
    </row>
    <row r="29" spans="2:12" s="196" customFormat="1" ht="25.5" customHeight="1">
      <c r="B29" s="366" t="s">
        <v>1287</v>
      </c>
      <c r="C29" s="203" t="s">
        <v>1288</v>
      </c>
      <c r="D29" s="199" t="s">
        <v>845</v>
      </c>
      <c r="E29" s="199"/>
      <c r="F29" s="199"/>
      <c r="G29" s="199" t="s">
        <v>846</v>
      </c>
      <c r="H29" s="199"/>
      <c r="I29" s="681"/>
      <c r="J29" s="200"/>
      <c r="K29" s="327">
        <f t="shared" si="1"/>
        <v>0</v>
      </c>
      <c r="L29" s="336"/>
    </row>
    <row r="30" spans="2:12" s="196" customFormat="1" ht="25.5" customHeight="1" thickBot="1">
      <c r="B30" s="365" t="s">
        <v>1323</v>
      </c>
      <c r="C30" s="341" t="s">
        <v>1289</v>
      </c>
      <c r="D30" s="344" t="s">
        <v>845</v>
      </c>
      <c r="E30" s="344"/>
      <c r="F30" s="344"/>
      <c r="G30" s="344" t="s">
        <v>846</v>
      </c>
      <c r="H30" s="344"/>
      <c r="I30" s="686"/>
      <c r="J30" s="345"/>
      <c r="K30" s="342">
        <f t="shared" si="1"/>
        <v>0</v>
      </c>
      <c r="L30" s="343"/>
    </row>
    <row r="31" spans="2:12" s="196" customFormat="1" ht="40.5" customHeight="1">
      <c r="B31" s="364" t="s">
        <v>695</v>
      </c>
      <c r="C31" s="291" t="s">
        <v>1290</v>
      </c>
      <c r="D31" s="292"/>
      <c r="E31" s="292"/>
      <c r="F31" s="292"/>
      <c r="G31" s="292"/>
      <c r="H31" s="292"/>
      <c r="I31" s="292"/>
      <c r="J31" s="292"/>
      <c r="K31" s="565">
        <f>SUM(K32:K34)</f>
        <v>0</v>
      </c>
      <c r="L31" s="352"/>
    </row>
    <row r="32" spans="2:12" s="196" customFormat="1" ht="13.5" customHeight="1">
      <c r="B32" s="366" t="s">
        <v>650</v>
      </c>
      <c r="C32" s="203" t="s">
        <v>1291</v>
      </c>
      <c r="D32" s="681"/>
      <c r="E32" s="681"/>
      <c r="F32" s="681"/>
      <c r="G32" s="681"/>
      <c r="H32" s="199"/>
      <c r="I32" s="681"/>
      <c r="J32" s="199"/>
      <c r="K32" s="564" t="s">
        <v>1312</v>
      </c>
      <c r="L32" s="199"/>
    </row>
    <row r="33" spans="2:12" s="196" customFormat="1" ht="25.5" customHeight="1">
      <c r="B33" s="366" t="s">
        <v>1292</v>
      </c>
      <c r="C33" s="203" t="s">
        <v>1294</v>
      </c>
      <c r="D33" s="199" t="s">
        <v>845</v>
      </c>
      <c r="E33" s="199"/>
      <c r="F33" s="199" t="s">
        <v>846</v>
      </c>
      <c r="G33" s="199" t="s">
        <v>846</v>
      </c>
      <c r="H33" s="199"/>
      <c r="I33" s="681"/>
      <c r="J33" s="200"/>
      <c r="K33" s="564">
        <f>J33*E33</f>
        <v>0</v>
      </c>
      <c r="L33" s="336"/>
    </row>
    <row r="34" spans="2:12" s="196" customFormat="1" ht="25.5" customHeight="1" thickBot="1">
      <c r="B34" s="365" t="s">
        <v>1293</v>
      </c>
      <c r="C34" s="341" t="s">
        <v>1295</v>
      </c>
      <c r="D34" s="344"/>
      <c r="E34" s="344"/>
      <c r="F34" s="344"/>
      <c r="G34" s="344" t="s">
        <v>846</v>
      </c>
      <c r="H34" s="344"/>
      <c r="I34" s="686"/>
      <c r="J34" s="345"/>
      <c r="K34" s="687">
        <f t="shared" ref="K34" si="2">J34*G34*IF(F34&lt;&gt;0,F34,E34)</f>
        <v>0</v>
      </c>
      <c r="L34" s="688"/>
    </row>
    <row r="35" spans="2:12" s="196" customFormat="1" ht="15" customHeight="1">
      <c r="B35" s="364" t="s">
        <v>63</v>
      </c>
      <c r="C35" s="291" t="s">
        <v>9</v>
      </c>
      <c r="D35" s="292"/>
      <c r="E35" s="292"/>
      <c r="F35" s="292"/>
      <c r="G35" s="292"/>
      <c r="H35" s="292"/>
      <c r="I35" s="292"/>
      <c r="J35" s="292"/>
      <c r="K35" s="684">
        <f>K36</f>
        <v>0</v>
      </c>
      <c r="L35" s="352"/>
    </row>
    <row r="36" spans="2:12" s="196" customFormat="1" ht="15" customHeight="1" thickBot="1">
      <c r="B36" s="367" t="s">
        <v>787</v>
      </c>
      <c r="C36" s="285" t="s">
        <v>788</v>
      </c>
      <c r="D36" s="283" t="s">
        <v>845</v>
      </c>
      <c r="E36" s="283"/>
      <c r="F36" s="283"/>
      <c r="G36" s="283" t="s">
        <v>846</v>
      </c>
      <c r="H36" s="283"/>
      <c r="I36" s="280"/>
      <c r="J36" s="284"/>
      <c r="K36" s="566">
        <f t="shared" ref="K36" si="3">J36*G36*IF(F36&lt;&gt;0,F36,E36)</f>
        <v>0</v>
      </c>
      <c r="L36" s="337"/>
    </row>
    <row r="37" spans="2:12" s="196" customFormat="1" ht="15" customHeight="1" thickBot="1">
      <c r="B37" s="369" t="s">
        <v>789</v>
      </c>
      <c r="C37" s="287" t="s">
        <v>790</v>
      </c>
      <c r="D37" s="288" t="s">
        <v>845</v>
      </c>
      <c r="E37" s="288" t="s">
        <v>845</v>
      </c>
      <c r="F37" s="288" t="s">
        <v>846</v>
      </c>
      <c r="G37" s="288" t="s">
        <v>846</v>
      </c>
      <c r="H37" s="288"/>
      <c r="I37" s="300"/>
      <c r="J37" s="289"/>
      <c r="K37" s="330">
        <v>0</v>
      </c>
      <c r="L37" s="346"/>
    </row>
    <row r="38" spans="2:12" s="196" customFormat="1">
      <c r="B38" s="368" t="s">
        <v>62</v>
      </c>
      <c r="C38" s="195" t="s">
        <v>10</v>
      </c>
      <c r="D38" s="278"/>
      <c r="E38" s="278"/>
      <c r="F38" s="278"/>
      <c r="G38" s="278"/>
      <c r="H38" s="278"/>
      <c r="I38" s="278"/>
      <c r="J38" s="278"/>
      <c r="K38" s="329">
        <f>SUM(K39:K42)</f>
        <v>0</v>
      </c>
      <c r="L38" s="563"/>
    </row>
    <row r="39" spans="2:12" s="196" customFormat="1" ht="13.5" customHeight="1">
      <c r="B39" s="366" t="s">
        <v>38</v>
      </c>
      <c r="C39" s="197" t="s">
        <v>77</v>
      </c>
      <c r="D39" s="198" t="s">
        <v>845</v>
      </c>
      <c r="E39" s="199"/>
      <c r="F39" s="199"/>
      <c r="G39" s="199" t="s">
        <v>846</v>
      </c>
      <c r="H39" s="199"/>
      <c r="I39" s="681"/>
      <c r="J39" s="200"/>
      <c r="K39" s="327">
        <f t="shared" ref="K39:K60" si="4">J39*G39*IF(F39&lt;&gt;0,F39,E39)</f>
        <v>0</v>
      </c>
      <c r="L39" s="336"/>
    </row>
    <row r="40" spans="2:12" s="196" customFormat="1" ht="30" customHeight="1">
      <c r="B40" s="366" t="s">
        <v>37</v>
      </c>
      <c r="C40" s="197" t="s">
        <v>768</v>
      </c>
      <c r="D40" s="198" t="s">
        <v>845</v>
      </c>
      <c r="E40" s="199"/>
      <c r="F40" s="199"/>
      <c r="G40" s="199" t="s">
        <v>846</v>
      </c>
      <c r="H40" s="199"/>
      <c r="I40" s="681"/>
      <c r="J40" s="200"/>
      <c r="K40" s="327">
        <f t="shared" si="4"/>
        <v>0</v>
      </c>
      <c r="L40" s="336"/>
    </row>
    <row r="41" spans="2:12" s="196" customFormat="1" ht="25.5" customHeight="1">
      <c r="B41" s="366" t="s">
        <v>98</v>
      </c>
      <c r="C41" s="197" t="s">
        <v>99</v>
      </c>
      <c r="D41" s="198" t="s">
        <v>845</v>
      </c>
      <c r="E41" s="199"/>
      <c r="F41" s="199"/>
      <c r="G41" s="199" t="s">
        <v>846</v>
      </c>
      <c r="H41" s="199"/>
      <c r="I41" s="681"/>
      <c r="J41" s="200"/>
      <c r="K41" s="327">
        <f t="shared" si="4"/>
        <v>0</v>
      </c>
      <c r="L41" s="336"/>
    </row>
    <row r="42" spans="2:12" s="196" customFormat="1" ht="13.5" customHeight="1" thickBot="1">
      <c r="B42" s="365" t="s">
        <v>791</v>
      </c>
      <c r="C42" s="347" t="s">
        <v>792</v>
      </c>
      <c r="D42" s="348" t="s">
        <v>845</v>
      </c>
      <c r="E42" s="348"/>
      <c r="F42" s="344"/>
      <c r="G42" s="344" t="s">
        <v>846</v>
      </c>
      <c r="H42" s="344"/>
      <c r="I42" s="681"/>
      <c r="J42" s="345"/>
      <c r="K42" s="342">
        <f t="shared" si="4"/>
        <v>0</v>
      </c>
      <c r="L42" s="343"/>
    </row>
    <row r="43" spans="2:12" s="196" customFormat="1" ht="13.5" customHeight="1">
      <c r="B43" s="364" t="s">
        <v>61</v>
      </c>
      <c r="C43" s="291" t="s">
        <v>11</v>
      </c>
      <c r="D43" s="292"/>
      <c r="E43" s="292"/>
      <c r="F43" s="292"/>
      <c r="G43" s="292"/>
      <c r="H43" s="292"/>
      <c r="I43" s="292"/>
      <c r="J43" s="292"/>
      <c r="K43" s="332">
        <f>SUM(K44:K45)</f>
        <v>0</v>
      </c>
      <c r="L43" s="352"/>
    </row>
    <row r="44" spans="2:12" s="196" customFormat="1" ht="13.5" customHeight="1">
      <c r="B44" s="366" t="s">
        <v>793</v>
      </c>
      <c r="C44" s="197" t="s">
        <v>12</v>
      </c>
      <c r="D44" s="198"/>
      <c r="E44" s="199"/>
      <c r="F44" s="199"/>
      <c r="G44" s="199" t="s">
        <v>846</v>
      </c>
      <c r="H44" s="199"/>
      <c r="I44" s="681"/>
      <c r="J44" s="200"/>
      <c r="K44" s="327">
        <f t="shared" si="4"/>
        <v>0</v>
      </c>
      <c r="L44" s="336"/>
    </row>
    <row r="45" spans="2:12" s="196" customFormat="1" ht="13.5" customHeight="1" thickBot="1">
      <c r="B45" s="367" t="s">
        <v>794</v>
      </c>
      <c r="C45" s="281" t="s">
        <v>39</v>
      </c>
      <c r="D45" s="282"/>
      <c r="E45" s="282"/>
      <c r="F45" s="283"/>
      <c r="G45" s="283" t="s">
        <v>846</v>
      </c>
      <c r="H45" s="283"/>
      <c r="I45" s="280"/>
      <c r="J45" s="284"/>
      <c r="K45" s="328">
        <f t="shared" si="4"/>
        <v>0</v>
      </c>
      <c r="L45" s="337"/>
    </row>
    <row r="46" spans="2:12" s="196" customFormat="1" ht="13.5" customHeight="1">
      <c r="B46" s="364" t="s">
        <v>60</v>
      </c>
      <c r="C46" s="291" t="s">
        <v>13</v>
      </c>
      <c r="D46" s="292"/>
      <c r="E46" s="292"/>
      <c r="F46" s="292"/>
      <c r="G46" s="292"/>
      <c r="H46" s="292"/>
      <c r="I46" s="292"/>
      <c r="J46" s="292"/>
      <c r="K46" s="331">
        <f>SUM(K47:K52)</f>
        <v>0</v>
      </c>
      <c r="L46" s="352"/>
    </row>
    <row r="47" spans="2:12" s="196" customFormat="1" ht="13.5" customHeight="1">
      <c r="B47" s="366" t="s">
        <v>40</v>
      </c>
      <c r="C47" s="197" t="s">
        <v>14</v>
      </c>
      <c r="D47" s="198" t="s">
        <v>845</v>
      </c>
      <c r="E47" s="198"/>
      <c r="F47" s="199"/>
      <c r="G47" s="199" t="s">
        <v>846</v>
      </c>
      <c r="H47" s="199"/>
      <c r="I47" s="681"/>
      <c r="J47" s="200"/>
      <c r="K47" s="327">
        <f t="shared" si="4"/>
        <v>0</v>
      </c>
      <c r="L47" s="336"/>
    </row>
    <row r="48" spans="2:12" s="196" customFormat="1" ht="13.5" customHeight="1">
      <c r="B48" s="366" t="s">
        <v>41</v>
      </c>
      <c r="C48" s="197" t="s">
        <v>78</v>
      </c>
      <c r="D48" s="198" t="s">
        <v>53</v>
      </c>
      <c r="E48" s="198"/>
      <c r="F48" s="199"/>
      <c r="G48" s="199" t="s">
        <v>846</v>
      </c>
      <c r="H48" s="199"/>
      <c r="I48" s="681"/>
      <c r="J48" s="200"/>
      <c r="K48" s="327">
        <f t="shared" si="4"/>
        <v>0</v>
      </c>
      <c r="L48" s="336"/>
    </row>
    <row r="49" spans="2:12" s="196" customFormat="1" ht="13.5" customHeight="1">
      <c r="B49" s="366" t="s">
        <v>94</v>
      </c>
      <c r="C49" s="197" t="s">
        <v>95</v>
      </c>
      <c r="D49" s="198" t="s">
        <v>845</v>
      </c>
      <c r="E49" s="198"/>
      <c r="F49" s="199"/>
      <c r="G49" s="199" t="s">
        <v>846</v>
      </c>
      <c r="H49" s="199"/>
      <c r="I49" s="681"/>
      <c r="J49" s="200"/>
      <c r="K49" s="327">
        <f t="shared" si="4"/>
        <v>0</v>
      </c>
      <c r="L49" s="336"/>
    </row>
    <row r="50" spans="2:12" s="196" customFormat="1" ht="13.5" customHeight="1">
      <c r="B50" s="366" t="s">
        <v>96</v>
      </c>
      <c r="C50" s="197" t="s">
        <v>97</v>
      </c>
      <c r="D50" s="198" t="s">
        <v>53</v>
      </c>
      <c r="E50" s="198"/>
      <c r="F50" s="199"/>
      <c r="G50" s="199"/>
      <c r="H50" s="199"/>
      <c r="I50" s="681"/>
      <c r="J50" s="200"/>
      <c r="K50" s="327">
        <f t="shared" si="4"/>
        <v>0</v>
      </c>
      <c r="L50" s="336"/>
    </row>
    <row r="51" spans="2:12" s="196" customFormat="1" ht="13.5" customHeight="1">
      <c r="B51" s="366" t="s">
        <v>795</v>
      </c>
      <c r="C51" s="197" t="s">
        <v>796</v>
      </c>
      <c r="D51" s="198" t="s">
        <v>845</v>
      </c>
      <c r="E51" s="198"/>
      <c r="F51" s="199"/>
      <c r="G51" s="199" t="s">
        <v>846</v>
      </c>
      <c r="H51" s="199"/>
      <c r="I51" s="681"/>
      <c r="J51" s="200"/>
      <c r="K51" s="327">
        <f t="shared" si="4"/>
        <v>0</v>
      </c>
      <c r="L51" s="336"/>
    </row>
    <row r="52" spans="2:12" s="196" customFormat="1" ht="13.5" customHeight="1" thickBot="1">
      <c r="B52" s="367" t="s">
        <v>843</v>
      </c>
      <c r="C52" s="281" t="s">
        <v>15</v>
      </c>
      <c r="D52" s="282" t="s">
        <v>845</v>
      </c>
      <c r="E52" s="282"/>
      <c r="F52" s="283"/>
      <c r="G52" s="283" t="s">
        <v>846</v>
      </c>
      <c r="H52" s="283"/>
      <c r="I52" s="280"/>
      <c r="J52" s="284"/>
      <c r="K52" s="328">
        <f t="shared" si="4"/>
        <v>0</v>
      </c>
      <c r="L52" s="337"/>
    </row>
    <row r="53" spans="2:12" s="196" customFormat="1" ht="13.5" customHeight="1" thickBot="1">
      <c r="B53" s="689" t="s">
        <v>56</v>
      </c>
      <c r="C53" s="690" t="s">
        <v>16</v>
      </c>
      <c r="D53" s="691" t="s">
        <v>845</v>
      </c>
      <c r="E53" s="693"/>
      <c r="F53" s="691"/>
      <c r="G53" s="691" t="s">
        <v>846</v>
      </c>
      <c r="H53" s="691"/>
      <c r="I53" s="278"/>
      <c r="J53" s="694"/>
      <c r="K53" s="695">
        <f t="shared" si="4"/>
        <v>0</v>
      </c>
      <c r="L53" s="692"/>
    </row>
    <row r="54" spans="2:12" s="196" customFormat="1" ht="14.25" customHeight="1">
      <c r="B54" s="364" t="s">
        <v>57</v>
      </c>
      <c r="C54" s="291" t="s">
        <v>79</v>
      </c>
      <c r="D54" s="292"/>
      <c r="E54" s="292"/>
      <c r="F54" s="292"/>
      <c r="G54" s="292"/>
      <c r="H54" s="292"/>
      <c r="I54" s="292"/>
      <c r="J54" s="292"/>
      <c r="K54" s="331">
        <f>K55</f>
        <v>0</v>
      </c>
      <c r="L54" s="352"/>
    </row>
    <row r="55" spans="2:12" s="196" customFormat="1" ht="14.25" customHeight="1" thickBot="1">
      <c r="B55" s="365" t="s">
        <v>797</v>
      </c>
      <c r="C55" s="347" t="s">
        <v>396</v>
      </c>
      <c r="D55" s="344" t="s">
        <v>845</v>
      </c>
      <c r="E55" s="348"/>
      <c r="F55" s="344"/>
      <c r="G55" s="344" t="s">
        <v>846</v>
      </c>
      <c r="H55" s="344"/>
      <c r="I55" s="280"/>
      <c r="J55" s="349"/>
      <c r="K55" s="342">
        <f t="shared" si="4"/>
        <v>0</v>
      </c>
      <c r="L55" s="343"/>
    </row>
    <row r="56" spans="2:12" s="196" customFormat="1" ht="25.5" customHeight="1">
      <c r="B56" s="364" t="s">
        <v>58</v>
      </c>
      <c r="C56" s="291" t="s">
        <v>696</v>
      </c>
      <c r="D56" s="292"/>
      <c r="E56" s="292"/>
      <c r="F56" s="292"/>
      <c r="G56" s="292"/>
      <c r="H56" s="292"/>
      <c r="I56" s="292"/>
      <c r="J56" s="292"/>
      <c r="K56" s="332">
        <f>K57</f>
        <v>0</v>
      </c>
      <c r="L56" s="352"/>
    </row>
    <row r="57" spans="2:12" s="196" customFormat="1" ht="13.5" customHeight="1">
      <c r="B57" s="366" t="s">
        <v>798</v>
      </c>
      <c r="C57" s="197" t="s">
        <v>802</v>
      </c>
      <c r="D57" s="199" t="s">
        <v>845</v>
      </c>
      <c r="E57" s="198"/>
      <c r="F57" s="199"/>
      <c r="G57" s="199"/>
      <c r="H57" s="199"/>
      <c r="I57" s="199"/>
      <c r="J57" s="201"/>
      <c r="K57" s="327">
        <f>MAX(0,(((J57-I57)*G57)+I57)*IF(F57&lt;&gt;0,F57,E57))</f>
        <v>0</v>
      </c>
      <c r="L57" s="336"/>
    </row>
    <row r="58" spans="2:12" s="196" customFormat="1" ht="14.25" customHeight="1" thickBot="1">
      <c r="B58" s="367" t="s">
        <v>799</v>
      </c>
      <c r="C58" s="281" t="s">
        <v>803</v>
      </c>
      <c r="D58" s="283" t="s">
        <v>845</v>
      </c>
      <c r="E58" s="282" t="s">
        <v>845</v>
      </c>
      <c r="F58" s="283" t="s">
        <v>846</v>
      </c>
      <c r="G58" s="283" t="s">
        <v>846</v>
      </c>
      <c r="H58" s="283"/>
      <c r="I58" s="280"/>
      <c r="J58" s="213"/>
      <c r="K58" s="328">
        <v>0</v>
      </c>
      <c r="L58" s="337"/>
    </row>
    <row r="59" spans="2:12" s="196" customFormat="1" ht="13.5" customHeight="1">
      <c r="B59" s="368" t="s">
        <v>697</v>
      </c>
      <c r="C59" s="195" t="s">
        <v>698</v>
      </c>
      <c r="D59" s="278"/>
      <c r="E59" s="278"/>
      <c r="F59" s="278"/>
      <c r="G59" s="278"/>
      <c r="H59" s="278"/>
      <c r="I59" s="278"/>
      <c r="J59" s="278"/>
      <c r="K59" s="326">
        <f>K60</f>
        <v>0</v>
      </c>
      <c r="L59" s="352"/>
    </row>
    <row r="60" spans="2:12" s="196" customFormat="1" ht="13.5" customHeight="1">
      <c r="B60" s="366" t="s">
        <v>800</v>
      </c>
      <c r="C60" s="197" t="s">
        <v>804</v>
      </c>
      <c r="D60" s="198" t="s">
        <v>845</v>
      </c>
      <c r="E60" s="198"/>
      <c r="F60" s="199"/>
      <c r="G60" s="199"/>
      <c r="H60" s="199"/>
      <c r="I60" s="681"/>
      <c r="J60" s="201"/>
      <c r="K60" s="327">
        <f t="shared" si="4"/>
        <v>0</v>
      </c>
      <c r="L60" s="336"/>
    </row>
    <row r="61" spans="2:12" s="196" customFormat="1" ht="13.5" customHeight="1" thickBot="1">
      <c r="B61" s="367" t="s">
        <v>801</v>
      </c>
      <c r="C61" s="281" t="s">
        <v>805</v>
      </c>
      <c r="D61" s="283" t="s">
        <v>845</v>
      </c>
      <c r="E61" s="282" t="s">
        <v>845</v>
      </c>
      <c r="F61" s="283" t="s">
        <v>846</v>
      </c>
      <c r="G61" s="283" t="s">
        <v>846</v>
      </c>
      <c r="H61" s="283"/>
      <c r="I61" s="280"/>
      <c r="J61" s="213"/>
      <c r="K61" s="328">
        <v>0</v>
      </c>
      <c r="L61" s="337"/>
    </row>
    <row r="62" spans="2:12" s="196" customFormat="1" ht="13.5" customHeight="1">
      <c r="B62" s="368" t="s">
        <v>59</v>
      </c>
      <c r="C62" s="195" t="s">
        <v>17</v>
      </c>
      <c r="D62" s="278"/>
      <c r="E62" s="278"/>
      <c r="F62" s="278"/>
      <c r="G62" s="278"/>
      <c r="H62" s="278"/>
      <c r="I62" s="278"/>
      <c r="J62" s="278"/>
      <c r="K62" s="329">
        <f>SUM(K63:K65)</f>
        <v>0</v>
      </c>
      <c r="L62" s="352"/>
    </row>
    <row r="63" spans="2:12" s="196" customFormat="1" ht="13.5" customHeight="1">
      <c r="B63" s="366" t="s">
        <v>42</v>
      </c>
      <c r="C63" s="197" t="s">
        <v>18</v>
      </c>
      <c r="D63" s="198" t="s">
        <v>845</v>
      </c>
      <c r="E63" s="199"/>
      <c r="F63" s="199"/>
      <c r="G63" s="199" t="s">
        <v>846</v>
      </c>
      <c r="H63" s="199"/>
      <c r="I63" s="681"/>
      <c r="J63" s="200"/>
      <c r="K63" s="327">
        <f t="shared" ref="K63:K65" si="5">J63*G63*IF(F63&lt;&gt;0,F63,E63)</f>
        <v>0</v>
      </c>
      <c r="L63" s="336"/>
    </row>
    <row r="64" spans="2:12" s="196" customFormat="1" ht="13.5" customHeight="1">
      <c r="B64" s="366" t="s">
        <v>43</v>
      </c>
      <c r="C64" s="197" t="s">
        <v>29</v>
      </c>
      <c r="D64" s="198" t="s">
        <v>845</v>
      </c>
      <c r="E64" s="199"/>
      <c r="F64" s="199"/>
      <c r="G64" s="199" t="s">
        <v>846</v>
      </c>
      <c r="H64" s="199"/>
      <c r="I64" s="681"/>
      <c r="J64" s="200"/>
      <c r="K64" s="327">
        <f t="shared" si="5"/>
        <v>0</v>
      </c>
      <c r="L64" s="336"/>
    </row>
    <row r="65" spans="2:12" s="196" customFormat="1" ht="13.5" customHeight="1" thickBot="1">
      <c r="B65" s="367" t="s">
        <v>44</v>
      </c>
      <c r="C65" s="281" t="s">
        <v>19</v>
      </c>
      <c r="D65" s="282" t="s">
        <v>845</v>
      </c>
      <c r="E65" s="283"/>
      <c r="F65" s="283"/>
      <c r="G65" s="283" t="s">
        <v>846</v>
      </c>
      <c r="H65" s="283"/>
      <c r="I65" s="280"/>
      <c r="J65" s="284"/>
      <c r="K65" s="328">
        <f t="shared" si="5"/>
        <v>0</v>
      </c>
      <c r="L65" s="337"/>
    </row>
    <row r="66" spans="2:12" s="196" customFormat="1" ht="13.5" customHeight="1">
      <c r="B66" s="364" t="s">
        <v>65</v>
      </c>
      <c r="C66" s="291" t="s">
        <v>20</v>
      </c>
      <c r="D66" s="292"/>
      <c r="E66" s="292"/>
      <c r="F66" s="292"/>
      <c r="G66" s="292"/>
      <c r="H66" s="292"/>
      <c r="I66" s="292"/>
      <c r="J66" s="292"/>
      <c r="K66" s="331">
        <f>SUM(K67,K68,K69)</f>
        <v>0</v>
      </c>
      <c r="L66" s="352"/>
    </row>
    <row r="67" spans="2:12" s="196" customFormat="1" ht="13.5" customHeight="1">
      <c r="B67" s="366" t="s">
        <v>88</v>
      </c>
      <c r="C67" s="207" t="s">
        <v>90</v>
      </c>
      <c r="D67" s="208" t="s">
        <v>845</v>
      </c>
      <c r="E67" s="205"/>
      <c r="F67" s="205"/>
      <c r="G67" s="205"/>
      <c r="H67" s="205"/>
      <c r="I67" s="205"/>
      <c r="J67" s="218"/>
      <c r="K67" s="327">
        <f t="shared" ref="K67:K69" si="6">MAX(0,(((J67-I67)*G67)+I67)*IF(F67&lt;&gt;0,F67,E67))</f>
        <v>0</v>
      </c>
      <c r="L67" s="336"/>
    </row>
    <row r="68" spans="2:12" s="196" customFormat="1" ht="13.5" customHeight="1">
      <c r="B68" s="366" t="s">
        <v>89</v>
      </c>
      <c r="C68" s="207" t="s">
        <v>91</v>
      </c>
      <c r="D68" s="208" t="s">
        <v>845</v>
      </c>
      <c r="E68" s="205"/>
      <c r="F68" s="205"/>
      <c r="G68" s="205"/>
      <c r="H68" s="205"/>
      <c r="I68" s="205"/>
      <c r="J68" s="209"/>
      <c r="K68" s="327">
        <f t="shared" si="6"/>
        <v>0</v>
      </c>
      <c r="L68" s="336"/>
    </row>
    <row r="69" spans="2:12" s="196" customFormat="1" ht="13.5" customHeight="1" thickBot="1">
      <c r="B69" s="366" t="s">
        <v>806</v>
      </c>
      <c r="C69" s="207" t="s">
        <v>807</v>
      </c>
      <c r="D69" s="208" t="s">
        <v>845</v>
      </c>
      <c r="E69" s="205"/>
      <c r="F69" s="205"/>
      <c r="G69" s="205"/>
      <c r="H69" s="205"/>
      <c r="I69" s="205"/>
      <c r="J69" s="209"/>
      <c r="K69" s="327">
        <f t="shared" si="6"/>
        <v>0</v>
      </c>
      <c r="L69" s="337"/>
    </row>
    <row r="70" spans="2:12" s="196" customFormat="1" ht="13.5" customHeight="1">
      <c r="B70" s="364" t="s">
        <v>66</v>
      </c>
      <c r="C70" s="291" t="s">
        <v>21</v>
      </c>
      <c r="D70" s="292"/>
      <c r="E70" s="292"/>
      <c r="F70" s="292"/>
      <c r="G70" s="292"/>
      <c r="H70" s="292"/>
      <c r="I70" s="292"/>
      <c r="J70" s="292"/>
      <c r="K70" s="333">
        <f>SUM(K71:K72)</f>
        <v>0</v>
      </c>
      <c r="L70" s="352"/>
    </row>
    <row r="71" spans="2:12" s="196" customFormat="1" ht="13.5" customHeight="1">
      <c r="B71" s="366" t="s">
        <v>651</v>
      </c>
      <c r="C71" s="207" t="s">
        <v>699</v>
      </c>
      <c r="D71" s="208" t="s">
        <v>845</v>
      </c>
      <c r="E71" s="210"/>
      <c r="F71" s="210"/>
      <c r="G71" s="199" t="s">
        <v>846</v>
      </c>
      <c r="H71" s="199"/>
      <c r="I71" s="681"/>
      <c r="J71" s="202"/>
      <c r="K71" s="327">
        <f t="shared" ref="K71:K72" si="7">J71*G71*IF(F71&lt;&gt;0,F71,E71)</f>
        <v>0</v>
      </c>
      <c r="L71" s="336"/>
    </row>
    <row r="72" spans="2:12" s="196" customFormat="1" ht="13.5" customHeight="1" thickBot="1">
      <c r="B72" s="367" t="s">
        <v>652</v>
      </c>
      <c r="C72" s="293" t="s">
        <v>700</v>
      </c>
      <c r="D72" s="294" t="s">
        <v>845</v>
      </c>
      <c r="E72" s="295"/>
      <c r="F72" s="295"/>
      <c r="G72" s="283" t="s">
        <v>846</v>
      </c>
      <c r="H72" s="283"/>
      <c r="I72" s="280"/>
      <c r="J72" s="296"/>
      <c r="K72" s="328">
        <f t="shared" si="7"/>
        <v>0</v>
      </c>
      <c r="L72" s="337"/>
    </row>
    <row r="73" spans="2:12" s="196" customFormat="1" ht="19.5" customHeight="1">
      <c r="B73" s="364" t="s">
        <v>67</v>
      </c>
      <c r="C73" s="291" t="s">
        <v>22</v>
      </c>
      <c r="D73" s="292"/>
      <c r="E73" s="292"/>
      <c r="F73" s="292"/>
      <c r="G73" s="292"/>
      <c r="H73" s="292"/>
      <c r="I73" s="292"/>
      <c r="J73" s="292"/>
      <c r="K73" s="334">
        <f>SUM(K74:K76)</f>
        <v>0</v>
      </c>
      <c r="L73" s="352"/>
    </row>
    <row r="74" spans="2:12" s="196" customFormat="1" ht="15.75" customHeight="1">
      <c r="B74" s="365" t="s">
        <v>45</v>
      </c>
      <c r="C74" s="276" t="s">
        <v>23</v>
      </c>
      <c r="D74" s="198"/>
      <c r="E74" s="199"/>
      <c r="F74" s="199"/>
      <c r="G74" s="199" t="s">
        <v>846</v>
      </c>
      <c r="H74" s="199"/>
      <c r="I74" s="681"/>
      <c r="J74" s="200"/>
      <c r="K74" s="327">
        <f t="shared" ref="K74:K76" si="8">J74*G74*IF(F74&lt;&gt;0,F74,E74)</f>
        <v>0</v>
      </c>
      <c r="L74" s="336"/>
    </row>
    <row r="75" spans="2:12" s="196" customFormat="1" ht="13.5" customHeight="1">
      <c r="B75" s="365" t="s">
        <v>46</v>
      </c>
      <c r="C75" s="276" t="s">
        <v>28</v>
      </c>
      <c r="D75" s="198"/>
      <c r="E75" s="199"/>
      <c r="F75" s="199"/>
      <c r="G75" s="199" t="s">
        <v>846</v>
      </c>
      <c r="H75" s="199"/>
      <c r="I75" s="681"/>
      <c r="J75" s="200"/>
      <c r="K75" s="327">
        <f t="shared" si="8"/>
        <v>0</v>
      </c>
      <c r="L75" s="336"/>
    </row>
    <row r="76" spans="2:12" s="196" customFormat="1" ht="14.25" customHeight="1" thickBot="1">
      <c r="B76" s="367" t="s">
        <v>80</v>
      </c>
      <c r="C76" s="297" t="s">
        <v>24</v>
      </c>
      <c r="D76" s="282"/>
      <c r="E76" s="283"/>
      <c r="F76" s="283"/>
      <c r="G76" s="283" t="s">
        <v>846</v>
      </c>
      <c r="H76" s="283"/>
      <c r="I76" s="280"/>
      <c r="J76" s="284"/>
      <c r="K76" s="328">
        <f t="shared" si="8"/>
        <v>0</v>
      </c>
      <c r="L76" s="337"/>
    </row>
    <row r="77" spans="2:12" s="196" customFormat="1" ht="24.75" customHeight="1">
      <c r="B77" s="368" t="s">
        <v>68</v>
      </c>
      <c r="C77" s="350" t="s">
        <v>25</v>
      </c>
      <c r="D77" s="278"/>
      <c r="E77" s="278"/>
      <c r="F77" s="278"/>
      <c r="G77" s="278"/>
      <c r="H77" s="278"/>
      <c r="I77" s="278"/>
      <c r="J77" s="278"/>
      <c r="K77" s="326">
        <f>SUM(K78:K80)</f>
        <v>0</v>
      </c>
      <c r="L77" s="352"/>
    </row>
    <row r="78" spans="2:12" s="196" customFormat="1" ht="13.5" customHeight="1">
      <c r="B78" s="365" t="s">
        <v>47</v>
      </c>
      <c r="C78" s="302" t="s">
        <v>71</v>
      </c>
      <c r="D78" s="199"/>
      <c r="E78" s="199"/>
      <c r="F78" s="199"/>
      <c r="G78" s="199"/>
      <c r="H78" s="199"/>
      <c r="I78" s="199"/>
      <c r="J78" s="204"/>
      <c r="K78" s="327">
        <f t="shared" ref="K78:K84" si="9">MAX(0,(((J78-I78)*G78)+I78)*IF(F78&lt;&gt;0,F78,E78))</f>
        <v>0</v>
      </c>
      <c r="L78" s="336"/>
    </row>
    <row r="79" spans="2:12" s="196" customFormat="1" ht="13.5" customHeight="1">
      <c r="B79" s="365" t="s">
        <v>48</v>
      </c>
      <c r="C79" s="302" t="s">
        <v>75</v>
      </c>
      <c r="D79" s="199"/>
      <c r="E79" s="199"/>
      <c r="F79" s="199"/>
      <c r="G79" s="199"/>
      <c r="H79" s="199"/>
      <c r="I79" s="199"/>
      <c r="J79" s="204"/>
      <c r="K79" s="327">
        <f t="shared" si="9"/>
        <v>0</v>
      </c>
      <c r="L79" s="336"/>
    </row>
    <row r="80" spans="2:12" s="196" customFormat="1" ht="13.5" customHeight="1" thickBot="1">
      <c r="B80" s="365" t="s">
        <v>49</v>
      </c>
      <c r="C80" s="302" t="s">
        <v>76</v>
      </c>
      <c r="D80" s="199"/>
      <c r="E80" s="199"/>
      <c r="F80" s="199"/>
      <c r="G80" s="199"/>
      <c r="H80" s="199"/>
      <c r="I80" s="199"/>
      <c r="J80" s="204"/>
      <c r="K80" s="327">
        <f t="shared" si="9"/>
        <v>0</v>
      </c>
      <c r="L80" s="336"/>
    </row>
    <row r="81" spans="2:12" s="196" customFormat="1" ht="24.75" customHeight="1">
      <c r="B81" s="364" t="s">
        <v>69</v>
      </c>
      <c r="C81" s="291" t="s">
        <v>26</v>
      </c>
      <c r="D81" s="292"/>
      <c r="E81" s="292"/>
      <c r="F81" s="292"/>
      <c r="G81" s="292"/>
      <c r="H81" s="292"/>
      <c r="I81" s="292"/>
      <c r="J81" s="292"/>
      <c r="K81" s="331">
        <f>SUM(K82:K84)</f>
        <v>0</v>
      </c>
      <c r="L81" s="352"/>
    </row>
    <row r="82" spans="2:12" s="196" customFormat="1" ht="13.5" customHeight="1">
      <c r="B82" s="366" t="s">
        <v>72</v>
      </c>
      <c r="C82" s="203" t="s">
        <v>82</v>
      </c>
      <c r="D82" s="206" t="s">
        <v>53</v>
      </c>
      <c r="E82" s="206"/>
      <c r="F82" s="206"/>
      <c r="G82" s="206"/>
      <c r="H82" s="206"/>
      <c r="I82" s="206"/>
      <c r="J82" s="211"/>
      <c r="K82" s="327">
        <f t="shared" si="9"/>
        <v>0</v>
      </c>
      <c r="L82" s="336"/>
    </row>
    <row r="83" spans="2:12" s="196" customFormat="1" ht="13.5" customHeight="1">
      <c r="B83" s="366" t="s">
        <v>73</v>
      </c>
      <c r="C83" s="203" t="s">
        <v>83</v>
      </c>
      <c r="D83" s="206" t="s">
        <v>53</v>
      </c>
      <c r="E83" s="206"/>
      <c r="F83" s="206"/>
      <c r="G83" s="206"/>
      <c r="H83" s="206"/>
      <c r="I83" s="206"/>
      <c r="J83" s="211"/>
      <c r="K83" s="327">
        <f t="shared" si="9"/>
        <v>0</v>
      </c>
      <c r="L83" s="336"/>
    </row>
    <row r="84" spans="2:12" s="196" customFormat="1" ht="13.5" customHeight="1" thickBot="1">
      <c r="B84" s="367" t="s">
        <v>74</v>
      </c>
      <c r="C84" s="285" t="s">
        <v>81</v>
      </c>
      <c r="D84" s="298" t="s">
        <v>53</v>
      </c>
      <c r="E84" s="298"/>
      <c r="F84" s="298"/>
      <c r="G84" s="298"/>
      <c r="H84" s="298"/>
      <c r="I84" s="298"/>
      <c r="J84" s="299"/>
      <c r="K84" s="327">
        <f t="shared" si="9"/>
        <v>0</v>
      </c>
      <c r="L84" s="337"/>
    </row>
    <row r="85" spans="2:12" s="212" customFormat="1" ht="25.5" customHeight="1" thickBot="1">
      <c r="B85" s="369" t="s">
        <v>701</v>
      </c>
      <c r="C85" s="287" t="s">
        <v>653</v>
      </c>
      <c r="D85" s="300"/>
      <c r="E85" s="300"/>
      <c r="F85" s="300"/>
      <c r="G85" s="300"/>
      <c r="H85" s="300"/>
      <c r="I85" s="300"/>
      <c r="J85" s="300"/>
      <c r="K85" s="335"/>
      <c r="L85" s="351"/>
    </row>
    <row r="86" spans="2:12" s="196" customFormat="1" ht="27.75" thickBot="1">
      <c r="B86" s="369" t="s">
        <v>70</v>
      </c>
      <c r="C86" s="353" t="s">
        <v>702</v>
      </c>
      <c r="D86" s="300"/>
      <c r="E86" s="300"/>
      <c r="F86" s="300"/>
      <c r="G86" s="300"/>
      <c r="H86" s="300"/>
      <c r="I86" s="300"/>
      <c r="J86" s="300"/>
      <c r="K86" s="354">
        <f>SUM(K6,K10,K20,K31,K35,K38,K43,K46,K53,K54,K56,K59,K62,K66,K70,K73,K77,K81,K85)</f>
        <v>0</v>
      </c>
      <c r="L86" s="355"/>
    </row>
    <row r="87" spans="2:12" ht="15">
      <c r="B87" s="782" t="s">
        <v>823</v>
      </c>
      <c r="C87" s="782"/>
      <c r="D87" s="782"/>
      <c r="E87" s="782"/>
      <c r="F87" s="214"/>
      <c r="G87" s="214"/>
      <c r="H87" s="214"/>
      <c r="I87" s="214"/>
      <c r="J87" s="215"/>
      <c r="K87" s="215"/>
    </row>
    <row r="88" spans="2:12">
      <c r="B88" s="785" t="s">
        <v>821</v>
      </c>
      <c r="C88" s="785"/>
      <c r="D88" s="785"/>
      <c r="E88" s="785"/>
      <c r="F88" s="785"/>
      <c r="G88" s="785"/>
      <c r="H88" s="785"/>
      <c r="I88" s="785"/>
      <c r="J88" s="785"/>
      <c r="K88" s="785"/>
    </row>
    <row r="89" spans="2:12">
      <c r="B89" s="216"/>
      <c r="C89" s="196"/>
      <c r="D89" s="214"/>
      <c r="E89" s="214"/>
      <c r="F89" s="214"/>
      <c r="G89" s="214"/>
      <c r="H89" s="214"/>
      <c r="I89" s="214"/>
      <c r="J89" s="215"/>
      <c r="K89" s="215"/>
    </row>
    <row r="90" spans="2:12">
      <c r="C90" s="196"/>
      <c r="D90" s="214"/>
      <c r="E90" s="214"/>
      <c r="F90" s="214"/>
      <c r="G90" s="214"/>
      <c r="H90" s="214"/>
      <c r="I90" s="214"/>
      <c r="J90" s="215"/>
      <c r="K90" s="215"/>
    </row>
    <row r="91" spans="2:12">
      <c r="C91" s="196"/>
      <c r="D91" s="214"/>
      <c r="E91" s="214"/>
      <c r="F91" s="214"/>
      <c r="G91" s="214"/>
      <c r="H91" s="214"/>
      <c r="I91" s="214"/>
      <c r="J91" s="215"/>
      <c r="K91" s="215"/>
    </row>
    <row r="92" spans="2:12">
      <c r="C92" s="196"/>
      <c r="D92" s="214"/>
      <c r="E92" s="214"/>
      <c r="F92" s="214"/>
      <c r="G92" s="214"/>
      <c r="H92" s="214"/>
      <c r="I92" s="214"/>
      <c r="J92" s="215"/>
      <c r="K92" s="215"/>
    </row>
    <row r="93" spans="2:12">
      <c r="C93" s="196"/>
      <c r="D93" s="214"/>
      <c r="E93" s="214"/>
      <c r="F93" s="214"/>
      <c r="G93" s="214"/>
      <c r="H93" s="214"/>
      <c r="I93" s="214"/>
      <c r="J93" s="215"/>
      <c r="K93" s="215"/>
    </row>
    <row r="94" spans="2:12">
      <c r="C94" s="196"/>
      <c r="D94" s="214"/>
      <c r="E94" s="214"/>
      <c r="F94" s="214"/>
      <c r="G94" s="214"/>
      <c r="H94" s="214"/>
      <c r="I94" s="214"/>
      <c r="J94" s="215"/>
      <c r="K94" s="215"/>
    </row>
    <row r="95" spans="2:12">
      <c r="C95" s="196"/>
      <c r="D95" s="214"/>
      <c r="E95" s="214"/>
      <c r="F95" s="214"/>
      <c r="G95" s="214"/>
      <c r="H95" s="214"/>
      <c r="I95" s="214"/>
      <c r="J95" s="215"/>
      <c r="K95" s="215"/>
    </row>
    <row r="96" spans="2:12">
      <c r="C96" s="196"/>
      <c r="D96" s="214"/>
      <c r="E96" s="214"/>
      <c r="F96" s="214"/>
      <c r="G96" s="214"/>
      <c r="H96" s="214"/>
      <c r="I96" s="214"/>
      <c r="J96" s="215"/>
      <c r="K96" s="215"/>
    </row>
    <row r="97" spans="3:11">
      <c r="C97" s="196"/>
      <c r="D97" s="214"/>
      <c r="E97" s="214"/>
      <c r="F97" s="214"/>
      <c r="G97" s="214"/>
      <c r="H97" s="214"/>
      <c r="I97" s="214"/>
      <c r="J97" s="215"/>
      <c r="K97" s="215"/>
    </row>
    <row r="98" spans="3:11">
      <c r="C98" s="196"/>
      <c r="D98" s="214"/>
      <c r="E98" s="214"/>
      <c r="F98" s="214"/>
      <c r="G98" s="214"/>
      <c r="H98" s="214"/>
      <c r="I98" s="214"/>
      <c r="J98" s="215"/>
      <c r="K98" s="215"/>
    </row>
    <row r="99" spans="3:11">
      <c r="C99" s="196"/>
      <c r="D99" s="214"/>
      <c r="E99" s="214"/>
      <c r="F99" s="214"/>
      <c r="G99" s="214"/>
      <c r="H99" s="214"/>
      <c r="I99" s="214"/>
      <c r="J99" s="215"/>
      <c r="K99" s="215"/>
    </row>
    <row r="100" spans="3:11">
      <c r="C100" s="196"/>
      <c r="D100" s="214"/>
      <c r="E100" s="214"/>
      <c r="F100" s="214"/>
      <c r="G100" s="214"/>
      <c r="H100" s="214"/>
      <c r="I100" s="214"/>
      <c r="J100" s="215"/>
      <c r="K100" s="215"/>
    </row>
    <row r="101" spans="3:11">
      <c r="C101" s="196"/>
      <c r="D101" s="214"/>
      <c r="E101" s="214"/>
      <c r="F101" s="214"/>
      <c r="G101" s="214"/>
      <c r="H101" s="214"/>
      <c r="I101" s="214"/>
      <c r="J101" s="215"/>
      <c r="K101" s="215"/>
    </row>
    <row r="102" spans="3:11">
      <c r="C102" s="196"/>
      <c r="D102" s="214"/>
      <c r="E102" s="214"/>
      <c r="F102" s="214"/>
      <c r="G102" s="214"/>
      <c r="H102" s="214"/>
      <c r="I102" s="214"/>
      <c r="J102" s="215"/>
      <c r="K102" s="215"/>
    </row>
    <row r="103" spans="3:11">
      <c r="C103" s="196"/>
      <c r="D103" s="214"/>
      <c r="E103" s="214"/>
      <c r="F103" s="214"/>
      <c r="G103" s="214"/>
      <c r="H103" s="214"/>
      <c r="I103" s="214"/>
      <c r="J103" s="215"/>
      <c r="K103" s="215"/>
    </row>
    <row r="104" spans="3:11">
      <c r="C104" s="196"/>
      <c r="D104" s="214"/>
      <c r="E104" s="214"/>
      <c r="F104" s="214"/>
      <c r="G104" s="214"/>
      <c r="H104" s="214"/>
      <c r="I104" s="214"/>
      <c r="J104" s="215"/>
      <c r="K104" s="215"/>
    </row>
    <row r="105" spans="3:11">
      <c r="C105" s="196"/>
      <c r="D105" s="214"/>
      <c r="E105" s="214"/>
      <c r="F105" s="214"/>
      <c r="G105" s="214"/>
      <c r="H105" s="214"/>
      <c r="I105" s="214"/>
      <c r="J105" s="215"/>
      <c r="K105" s="215"/>
    </row>
    <row r="106" spans="3:11">
      <c r="C106" s="196"/>
      <c r="D106" s="214"/>
      <c r="E106" s="214"/>
      <c r="F106" s="214"/>
      <c r="G106" s="214"/>
      <c r="H106" s="214"/>
      <c r="I106" s="214"/>
      <c r="J106" s="215"/>
      <c r="K106" s="215"/>
    </row>
    <row r="107" spans="3:11">
      <c r="C107" s="196"/>
      <c r="D107" s="214"/>
      <c r="E107" s="214"/>
      <c r="F107" s="214"/>
      <c r="G107" s="214"/>
      <c r="H107" s="214"/>
      <c r="I107" s="214"/>
      <c r="J107" s="215"/>
      <c r="K107" s="215"/>
    </row>
    <row r="108" spans="3:11">
      <c r="C108" s="196"/>
      <c r="D108" s="214"/>
      <c r="E108" s="214"/>
      <c r="F108" s="214"/>
      <c r="G108" s="214"/>
      <c r="H108" s="214"/>
      <c r="I108" s="214"/>
      <c r="J108" s="215"/>
      <c r="K108" s="215"/>
    </row>
    <row r="109" spans="3:11">
      <c r="C109" s="196"/>
      <c r="D109" s="214"/>
      <c r="E109" s="214"/>
      <c r="F109" s="214"/>
      <c r="G109" s="214"/>
      <c r="H109" s="214"/>
      <c r="I109" s="214"/>
      <c r="J109" s="215"/>
      <c r="K109" s="215"/>
    </row>
    <row r="110" spans="3:11">
      <c r="C110" s="196"/>
      <c r="D110" s="214"/>
      <c r="E110" s="214"/>
      <c r="F110" s="214"/>
      <c r="G110" s="214"/>
      <c r="H110" s="214"/>
      <c r="I110" s="214"/>
      <c r="J110" s="215"/>
      <c r="K110" s="215"/>
    </row>
    <row r="111" spans="3:11">
      <c r="C111" s="196"/>
      <c r="D111" s="214"/>
      <c r="E111" s="214"/>
      <c r="F111" s="214"/>
      <c r="G111" s="214"/>
      <c r="H111" s="214"/>
      <c r="I111" s="214"/>
      <c r="J111" s="215"/>
      <c r="K111" s="215"/>
    </row>
    <row r="112" spans="3:11">
      <c r="C112" s="196"/>
      <c r="D112" s="214"/>
      <c r="E112" s="214"/>
      <c r="F112" s="214"/>
      <c r="G112" s="214"/>
      <c r="H112" s="214"/>
      <c r="I112" s="214"/>
      <c r="J112" s="215"/>
      <c r="K112" s="215"/>
    </row>
    <row r="113" spans="3:11">
      <c r="C113" s="196"/>
      <c r="D113" s="214"/>
      <c r="E113" s="214"/>
      <c r="F113" s="214"/>
      <c r="G113" s="214"/>
      <c r="H113" s="214"/>
      <c r="I113" s="214"/>
      <c r="J113" s="215"/>
      <c r="K113" s="215"/>
    </row>
    <row r="114" spans="3:11">
      <c r="C114" s="196"/>
      <c r="D114" s="214"/>
      <c r="E114" s="214"/>
      <c r="F114" s="214"/>
      <c r="G114" s="214"/>
      <c r="H114" s="214"/>
      <c r="I114" s="214"/>
      <c r="J114" s="215"/>
      <c r="K114" s="215"/>
    </row>
    <row r="115" spans="3:11">
      <c r="C115" s="196"/>
      <c r="D115" s="214"/>
      <c r="E115" s="214"/>
      <c r="F115" s="214"/>
      <c r="G115" s="214"/>
      <c r="H115" s="214"/>
      <c r="I115" s="214"/>
      <c r="J115" s="215"/>
      <c r="K115" s="215"/>
    </row>
    <row r="116" spans="3:11">
      <c r="C116" s="196"/>
      <c r="D116" s="214"/>
      <c r="E116" s="214"/>
      <c r="F116" s="214"/>
      <c r="G116" s="214"/>
      <c r="H116" s="214"/>
      <c r="I116" s="214"/>
      <c r="J116" s="215"/>
      <c r="K116" s="215"/>
    </row>
    <row r="117" spans="3:11">
      <c r="C117" s="196"/>
      <c r="D117" s="214"/>
      <c r="E117" s="214"/>
      <c r="F117" s="214"/>
      <c r="G117" s="214"/>
      <c r="H117" s="214"/>
      <c r="I117" s="214"/>
      <c r="J117" s="215"/>
      <c r="K117" s="215"/>
    </row>
    <row r="118" spans="3:11">
      <c r="C118" s="196"/>
      <c r="D118" s="214"/>
      <c r="E118" s="214"/>
      <c r="F118" s="214"/>
      <c r="G118" s="214"/>
      <c r="H118" s="214"/>
      <c r="I118" s="214"/>
      <c r="J118" s="215"/>
      <c r="K118" s="215"/>
    </row>
    <row r="119" spans="3:11">
      <c r="C119" s="196"/>
      <c r="D119" s="214"/>
      <c r="E119" s="214"/>
      <c r="F119" s="214"/>
      <c r="G119" s="214"/>
      <c r="H119" s="214"/>
      <c r="I119" s="214"/>
      <c r="J119" s="215"/>
      <c r="K119" s="215"/>
    </row>
    <row r="120" spans="3:11">
      <c r="C120" s="196"/>
      <c r="D120" s="214"/>
      <c r="E120" s="214"/>
      <c r="F120" s="214"/>
      <c r="G120" s="214"/>
      <c r="H120" s="214"/>
      <c r="I120" s="214"/>
      <c r="J120" s="215"/>
      <c r="K120" s="215"/>
    </row>
    <row r="121" spans="3:11">
      <c r="C121" s="196"/>
      <c r="D121" s="214"/>
      <c r="E121" s="214"/>
      <c r="F121" s="214"/>
      <c r="G121" s="214"/>
      <c r="H121" s="214"/>
      <c r="I121" s="214"/>
      <c r="J121" s="215"/>
      <c r="K121" s="215"/>
    </row>
    <row r="122" spans="3:11">
      <c r="C122" s="196"/>
      <c r="D122" s="214"/>
      <c r="E122" s="214"/>
      <c r="F122" s="214"/>
      <c r="G122" s="214"/>
      <c r="H122" s="214"/>
      <c r="I122" s="214"/>
      <c r="J122" s="215"/>
      <c r="K122" s="215"/>
    </row>
    <row r="123" spans="3:11">
      <c r="C123" s="196"/>
      <c r="D123" s="214"/>
      <c r="E123" s="214"/>
      <c r="F123" s="214"/>
      <c r="G123" s="214"/>
      <c r="H123" s="214"/>
      <c r="I123" s="214"/>
      <c r="J123" s="215"/>
      <c r="K123" s="215"/>
    </row>
    <row r="124" spans="3:11">
      <c r="C124" s="196"/>
      <c r="D124" s="214"/>
      <c r="E124" s="214"/>
      <c r="F124" s="214"/>
      <c r="G124" s="214"/>
      <c r="H124" s="214"/>
      <c r="I124" s="214"/>
      <c r="J124" s="215"/>
      <c r="K124" s="215"/>
    </row>
    <row r="125" spans="3:11">
      <c r="C125" s="196"/>
      <c r="D125" s="217"/>
      <c r="E125" s="217"/>
      <c r="F125" s="217"/>
      <c r="G125" s="217"/>
      <c r="H125" s="217"/>
      <c r="I125" s="217"/>
    </row>
    <row r="126" spans="3:11">
      <c r="C126" s="196"/>
      <c r="D126" s="217"/>
      <c r="E126" s="217"/>
      <c r="F126" s="217"/>
      <c r="G126" s="217"/>
      <c r="H126" s="217"/>
      <c r="I126" s="217"/>
    </row>
    <row r="127" spans="3:11">
      <c r="C127" s="196"/>
    </row>
    <row r="128" spans="3:11">
      <c r="C128" s="196"/>
    </row>
    <row r="129" spans="3:3">
      <c r="C129" s="196"/>
    </row>
    <row r="130" spans="3:3">
      <c r="C130" s="196"/>
    </row>
    <row r="131" spans="3:3">
      <c r="C131" s="196"/>
    </row>
    <row r="132" spans="3:3">
      <c r="C132" s="196"/>
    </row>
    <row r="133" spans="3:3">
      <c r="C133" s="196"/>
    </row>
    <row r="134" spans="3:3">
      <c r="C134" s="196"/>
    </row>
    <row r="135" spans="3:3">
      <c r="C135" s="196"/>
    </row>
    <row r="136" spans="3:3">
      <c r="C136" s="196"/>
    </row>
    <row r="137" spans="3:3">
      <c r="C137" s="196"/>
    </row>
    <row r="138" spans="3:3">
      <c r="C138" s="196"/>
    </row>
    <row r="139" spans="3:3">
      <c r="C139" s="196"/>
    </row>
    <row r="140" spans="3:3">
      <c r="C140" s="196"/>
    </row>
    <row r="141" spans="3:3">
      <c r="C141" s="196"/>
    </row>
    <row r="142" spans="3:3">
      <c r="C142" s="196"/>
    </row>
    <row r="143" spans="3:3">
      <c r="C143" s="196"/>
    </row>
    <row r="144" spans="3:3">
      <c r="C144" s="196"/>
    </row>
    <row r="145" spans="3:3">
      <c r="C145" s="196"/>
    </row>
    <row r="146" spans="3:3">
      <c r="C146" s="196"/>
    </row>
    <row r="147" spans="3:3">
      <c r="C147" s="196"/>
    </row>
    <row r="148" spans="3:3">
      <c r="C148" s="196"/>
    </row>
    <row r="149" spans="3:3">
      <c r="C149" s="196"/>
    </row>
    <row r="150" spans="3:3">
      <c r="C150" s="196"/>
    </row>
    <row r="151" spans="3:3">
      <c r="C151" s="196"/>
    </row>
    <row r="152" spans="3:3">
      <c r="C152" s="196"/>
    </row>
    <row r="153" spans="3:3">
      <c r="C153" s="196"/>
    </row>
    <row r="154" spans="3:3">
      <c r="C154" s="196"/>
    </row>
    <row r="155" spans="3:3">
      <c r="C155" s="196"/>
    </row>
    <row r="156" spans="3:3">
      <c r="C156" s="196"/>
    </row>
    <row r="157" spans="3:3">
      <c r="C157" s="196"/>
    </row>
    <row r="158" spans="3:3">
      <c r="C158" s="196"/>
    </row>
    <row r="159" spans="3:3">
      <c r="C159" s="196"/>
    </row>
    <row r="160" spans="3:3">
      <c r="C160" s="196"/>
    </row>
    <row r="161" spans="3:3">
      <c r="C161" s="196"/>
    </row>
    <row r="162" spans="3:3">
      <c r="C162" s="196"/>
    </row>
    <row r="163" spans="3:3">
      <c r="C163" s="196"/>
    </row>
    <row r="164" spans="3:3">
      <c r="C164" s="196"/>
    </row>
    <row r="165" spans="3:3">
      <c r="C165" s="196"/>
    </row>
    <row r="166" spans="3:3">
      <c r="C166" s="196"/>
    </row>
    <row r="167" spans="3:3">
      <c r="C167" s="196"/>
    </row>
    <row r="168" spans="3:3">
      <c r="C168" s="196"/>
    </row>
    <row r="169" spans="3:3">
      <c r="C169" s="196"/>
    </row>
    <row r="170" spans="3:3">
      <c r="C170" s="196"/>
    </row>
    <row r="171" spans="3:3">
      <c r="C171" s="196"/>
    </row>
    <row r="172" spans="3:3">
      <c r="C172" s="196"/>
    </row>
  </sheetData>
  <mergeCells count="14">
    <mergeCell ref="B1:C1"/>
    <mergeCell ref="L3:L5"/>
    <mergeCell ref="B87:E87"/>
    <mergeCell ref="C3:C5"/>
    <mergeCell ref="B88:K88"/>
    <mergeCell ref="K3:K5"/>
    <mergeCell ref="B3:B5"/>
    <mergeCell ref="D3:D4"/>
    <mergeCell ref="E3:E4"/>
    <mergeCell ref="J3:J4"/>
    <mergeCell ref="F3:F4"/>
    <mergeCell ref="G3:G4"/>
    <mergeCell ref="H3:H4"/>
    <mergeCell ref="I3:I4"/>
  </mergeCells>
  <phoneticPr fontId="0" type="noConversion"/>
  <pageMargins left="0.24" right="0.24" top="0.35" bottom="0.26" header="0.37" footer="0.37"/>
  <pageSetup paperSize="9" scale="65" fitToHeight="3" orientation="portrait" horizontalDpi="300" verticalDpi="300" r:id="rId1"/>
  <headerFooter alignWithMargins="0"/>
  <ignoredErrors>
    <ignoredError sqref="E16:F16 B16 E19:F19 E9 B6:B10 F87:G87 E41:F41 E53:F53 E65 E78:F78 D82:G84 E22:F22 B31 E50:F50 B70 E72 B81:B86 B19:B22 B37:B40 E49:F49 B46:B48 B62:B66 E28:F28 B35 B43 B53:B54 B56 B59 E76 E55:F55 E80:F80 B73:B80 E79:F79 E36:F36 E69 E7 E8 E21:F21 E39:F39 E40:F40 E47:F47 E48:F48 E63 E64 E71 E74 E75 D48 D21 D59 D13:D14 D25 D10:D11 D50 D19 D17:D18 D16 D7:D9 D20 D51:D58 D12 D35:D47 D15 D60:D81 D22:D23 D49 F75 F74 F71 F64 F63 F60:G60 F69 F59:G59 F76 F72 F65 F58:G58 F66:G68 G65 F73:G73 G72 F77:G77 G76 F61:G62 F70:G70 G69 G64 G63 G71 G75 G74 E60 E59 E58 E61:E62 G26 G22 G7:G21 G23 G34:G55 E37:F37 F7:F9 G27 D26:D27 G31 D31 D28 G28 G25 D24 G24" numberStoredAsText="1"/>
    <ignoredError sqref="K6 K7:K19 J11:J19 J63:J65 J71:J72 J74:J76 J78:J80 J82:J85 J33 K21:K23 J21:J23 J36:J37 J39:J42 J44:J45 J47:J53 J55 J57:J58 J60:J61 K28 J28 K34 K25:K27 J25:J27 K24 J24" unlockedFormula="1"/>
    <ignoredError sqref="K35:K55 K70:K77 K58:K65 K81 K85" formula="1" unlockedFormula="1"/>
    <ignoredError sqref="K56"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89"/>
  <sheetViews>
    <sheetView showGridLines="0" topLeftCell="A82" workbookViewId="0">
      <selection activeCell="D34" sqref="D34"/>
    </sheetView>
  </sheetViews>
  <sheetFormatPr defaultRowHeight="12.75"/>
  <cols>
    <col min="1" max="1" width="1.5703125" customWidth="1"/>
    <col min="3" max="3" width="62.140625" customWidth="1"/>
    <col min="4" max="4" width="14.140625" style="402" customWidth="1"/>
    <col min="5" max="5" width="13.140625" customWidth="1"/>
    <col min="6" max="6" width="2.42578125" customWidth="1"/>
    <col min="7" max="7" width="53.42578125" customWidth="1"/>
  </cols>
  <sheetData>
    <row r="1" spans="1:16384" ht="21">
      <c r="A1" s="363"/>
      <c r="B1" s="795" t="s">
        <v>809</v>
      </c>
      <c r="C1" s="795"/>
      <c r="D1" s="795"/>
      <c r="E1" s="738"/>
      <c r="F1" s="738"/>
      <c r="G1" s="738"/>
      <c r="H1" s="738"/>
      <c r="I1" s="738"/>
      <c r="J1" s="738"/>
      <c r="K1" s="738"/>
      <c r="L1" s="738"/>
      <c r="M1" s="738"/>
      <c r="N1" s="738"/>
      <c r="O1" s="738"/>
      <c r="P1" s="738"/>
      <c r="Q1" s="738"/>
      <c r="R1" s="738"/>
      <c r="S1" s="738"/>
      <c r="T1" s="738"/>
      <c r="U1" s="738"/>
      <c r="V1" s="738"/>
      <c r="W1" s="738"/>
      <c r="X1" s="738"/>
      <c r="Y1" s="738"/>
      <c r="Z1" s="738"/>
      <c r="AA1" s="738"/>
      <c r="AB1" s="738"/>
      <c r="AC1" s="738"/>
      <c r="AD1" s="738"/>
      <c r="AE1" s="738"/>
      <c r="AF1" s="738"/>
      <c r="AG1" s="738"/>
      <c r="AH1" s="738"/>
      <c r="AI1" s="738"/>
      <c r="AJ1" s="738"/>
      <c r="AK1" s="738"/>
      <c r="AL1" s="738"/>
      <c r="AM1" s="738"/>
      <c r="AN1" s="738"/>
      <c r="AO1" s="738"/>
      <c r="AP1" s="738"/>
      <c r="AQ1" s="738"/>
      <c r="AR1" s="738"/>
      <c r="AS1" s="738"/>
      <c r="AT1" s="738"/>
      <c r="AU1" s="738"/>
      <c r="AV1" s="738"/>
      <c r="AW1" s="738"/>
      <c r="AX1" s="738"/>
      <c r="AY1" s="738"/>
      <c r="AZ1" s="738"/>
      <c r="BA1" s="738"/>
      <c r="BB1" s="738"/>
      <c r="BC1" s="738"/>
      <c r="BD1" s="738"/>
      <c r="BE1" s="738"/>
      <c r="BF1" s="738"/>
      <c r="BG1" s="738"/>
      <c r="BH1" s="738"/>
      <c r="BI1" s="738"/>
      <c r="BJ1" s="738"/>
      <c r="BK1" s="738"/>
      <c r="BL1" s="738"/>
      <c r="BM1" s="738"/>
      <c r="BN1" s="738"/>
      <c r="BO1" s="738"/>
      <c r="BP1" s="738"/>
      <c r="BQ1" s="738"/>
      <c r="BR1" s="738"/>
      <c r="BS1" s="738"/>
      <c r="BT1" s="738"/>
      <c r="BU1" s="738"/>
      <c r="BV1" s="738"/>
      <c r="BW1" s="738"/>
      <c r="BX1" s="738"/>
      <c r="BY1" s="738"/>
      <c r="BZ1" s="738"/>
      <c r="CA1" s="738"/>
      <c r="CB1" s="738"/>
      <c r="CC1" s="738"/>
      <c r="CD1" s="738"/>
      <c r="CE1" s="738"/>
      <c r="CF1" s="738"/>
      <c r="CG1" s="738"/>
      <c r="CH1" s="738"/>
      <c r="CI1" s="738"/>
      <c r="CJ1" s="738"/>
      <c r="CK1" s="738"/>
      <c r="CL1" s="738"/>
      <c r="CM1" s="738"/>
      <c r="CN1" s="738"/>
      <c r="CO1" s="738"/>
      <c r="CP1" s="738"/>
      <c r="CQ1" s="738"/>
      <c r="CR1" s="738"/>
      <c r="CS1" s="738"/>
      <c r="CT1" s="738"/>
      <c r="CU1" s="738"/>
      <c r="CV1" s="738"/>
      <c r="CW1" s="738"/>
      <c r="CX1" s="738"/>
      <c r="CY1" s="738"/>
      <c r="CZ1" s="738"/>
      <c r="DA1" s="738"/>
      <c r="DB1" s="738"/>
      <c r="DC1" s="738"/>
      <c r="DD1" s="738"/>
      <c r="DE1" s="738"/>
      <c r="DF1" s="738"/>
      <c r="DG1" s="738"/>
      <c r="DH1" s="738"/>
      <c r="DI1" s="738"/>
      <c r="DJ1" s="738"/>
      <c r="DK1" s="738"/>
      <c r="DL1" s="738"/>
      <c r="DM1" s="738"/>
      <c r="DN1" s="738"/>
      <c r="DO1" s="738"/>
      <c r="DP1" s="738"/>
      <c r="DQ1" s="738"/>
      <c r="DR1" s="738"/>
      <c r="DS1" s="738"/>
      <c r="DT1" s="738"/>
      <c r="DU1" s="738"/>
      <c r="DV1" s="738"/>
      <c r="DW1" s="738"/>
      <c r="DX1" s="738"/>
      <c r="DY1" s="738"/>
      <c r="DZ1" s="738"/>
      <c r="EA1" s="738"/>
      <c r="EB1" s="738"/>
      <c r="EC1" s="738"/>
      <c r="ED1" s="738"/>
      <c r="EE1" s="738"/>
      <c r="EF1" s="738"/>
      <c r="EG1" s="738"/>
      <c r="EH1" s="738"/>
      <c r="EI1" s="738"/>
      <c r="EJ1" s="738"/>
      <c r="EK1" s="738"/>
      <c r="EL1" s="738"/>
      <c r="EM1" s="738"/>
      <c r="EN1" s="738"/>
      <c r="EO1" s="738"/>
      <c r="EP1" s="738"/>
      <c r="EQ1" s="738"/>
      <c r="ER1" s="738"/>
      <c r="ES1" s="738"/>
      <c r="ET1" s="738"/>
      <c r="EU1" s="738"/>
      <c r="EV1" s="738"/>
      <c r="EW1" s="738"/>
      <c r="EX1" s="738"/>
      <c r="EY1" s="738"/>
      <c r="EZ1" s="738"/>
      <c r="FA1" s="738"/>
      <c r="FB1" s="738"/>
      <c r="FC1" s="738"/>
      <c r="FD1" s="738"/>
      <c r="FE1" s="738"/>
      <c r="FF1" s="738"/>
      <c r="FG1" s="738"/>
      <c r="FH1" s="738"/>
      <c r="FI1" s="738"/>
      <c r="FJ1" s="738"/>
      <c r="FK1" s="738"/>
      <c r="FL1" s="738"/>
      <c r="FM1" s="738"/>
      <c r="FN1" s="738"/>
      <c r="FO1" s="738"/>
      <c r="FP1" s="738"/>
      <c r="FQ1" s="738"/>
      <c r="FR1" s="738"/>
      <c r="FS1" s="738"/>
      <c r="FT1" s="738"/>
      <c r="FU1" s="738"/>
      <c r="FV1" s="738"/>
      <c r="FW1" s="738"/>
      <c r="FX1" s="738"/>
      <c r="FY1" s="738"/>
      <c r="FZ1" s="738"/>
      <c r="GA1" s="738"/>
      <c r="GB1" s="738"/>
      <c r="GC1" s="738"/>
      <c r="GD1" s="738"/>
      <c r="GE1" s="738"/>
      <c r="GF1" s="738"/>
      <c r="GG1" s="738"/>
      <c r="GH1" s="738"/>
      <c r="GI1" s="738"/>
      <c r="GJ1" s="738"/>
      <c r="GK1" s="738"/>
      <c r="GL1" s="738"/>
      <c r="GM1" s="738"/>
      <c r="GN1" s="738"/>
      <c r="GO1" s="738"/>
      <c r="GP1" s="738"/>
      <c r="GQ1" s="738"/>
      <c r="GR1" s="738"/>
      <c r="GS1" s="738"/>
      <c r="GT1" s="738"/>
      <c r="GU1" s="738"/>
      <c r="GV1" s="738"/>
      <c r="GW1" s="738"/>
      <c r="GX1" s="738"/>
      <c r="GY1" s="738"/>
      <c r="GZ1" s="738"/>
      <c r="HA1" s="738"/>
      <c r="HB1" s="738"/>
      <c r="HC1" s="738"/>
      <c r="HD1" s="738"/>
      <c r="HE1" s="738"/>
      <c r="HF1" s="738"/>
      <c r="HG1" s="738"/>
      <c r="HH1" s="738"/>
      <c r="HI1" s="738"/>
      <c r="HJ1" s="738"/>
      <c r="HK1" s="738"/>
      <c r="HL1" s="738"/>
      <c r="HM1" s="738"/>
      <c r="HN1" s="738"/>
      <c r="HO1" s="738"/>
      <c r="HP1" s="738"/>
      <c r="HQ1" s="738"/>
      <c r="HR1" s="738"/>
      <c r="HS1" s="738"/>
      <c r="HT1" s="738"/>
      <c r="HU1" s="738"/>
      <c r="HV1" s="738"/>
      <c r="HW1" s="738"/>
      <c r="HX1" s="738"/>
      <c r="HY1" s="738"/>
      <c r="HZ1" s="738"/>
      <c r="IA1" s="738"/>
      <c r="IB1" s="738"/>
      <c r="IC1" s="738"/>
      <c r="ID1" s="738"/>
      <c r="IE1" s="738"/>
      <c r="IF1" s="738"/>
      <c r="IG1" s="738"/>
      <c r="IH1" s="738"/>
      <c r="II1" s="738"/>
      <c r="IJ1" s="738"/>
      <c r="IK1" s="738"/>
      <c r="IL1" s="738"/>
      <c r="IM1" s="738"/>
      <c r="IN1" s="738"/>
      <c r="IO1" s="738"/>
      <c r="IP1" s="738"/>
      <c r="IQ1" s="738"/>
      <c r="IR1" s="738"/>
      <c r="IS1" s="738"/>
      <c r="IT1" s="738"/>
      <c r="IU1" s="738"/>
      <c r="IV1" s="738"/>
      <c r="IW1" s="738"/>
      <c r="IX1" s="738"/>
      <c r="IY1" s="738"/>
      <c r="IZ1" s="738"/>
      <c r="JA1" s="738"/>
      <c r="JB1" s="738"/>
      <c r="JC1" s="738"/>
      <c r="JD1" s="738"/>
      <c r="JE1" s="738"/>
      <c r="JF1" s="738"/>
      <c r="JG1" s="738"/>
      <c r="JH1" s="738"/>
      <c r="JI1" s="738"/>
      <c r="JJ1" s="738"/>
      <c r="JK1" s="738"/>
      <c r="JL1" s="738"/>
      <c r="JM1" s="738"/>
      <c r="JN1" s="738"/>
      <c r="JO1" s="738"/>
      <c r="JP1" s="738"/>
      <c r="JQ1" s="738"/>
      <c r="JR1" s="738"/>
      <c r="JS1" s="738"/>
      <c r="JT1" s="738"/>
      <c r="JU1" s="738"/>
      <c r="JV1" s="738"/>
      <c r="JW1" s="738"/>
      <c r="JX1" s="738"/>
      <c r="JY1" s="738"/>
      <c r="JZ1" s="738"/>
      <c r="KA1" s="738"/>
      <c r="KB1" s="738"/>
      <c r="KC1" s="738"/>
      <c r="KD1" s="738"/>
      <c r="KE1" s="738"/>
      <c r="KF1" s="738"/>
      <c r="KG1" s="738"/>
      <c r="KH1" s="738"/>
      <c r="KI1" s="738"/>
      <c r="KJ1" s="738"/>
      <c r="KK1" s="738"/>
      <c r="KL1" s="738"/>
      <c r="KM1" s="738"/>
      <c r="KN1" s="738"/>
      <c r="KO1" s="738"/>
      <c r="KP1" s="738"/>
      <c r="KQ1" s="738"/>
      <c r="KR1" s="738"/>
      <c r="KS1" s="738"/>
      <c r="KT1" s="738"/>
      <c r="KU1" s="738"/>
      <c r="KV1" s="738"/>
      <c r="KW1" s="738"/>
      <c r="KX1" s="738"/>
      <c r="KY1" s="738"/>
      <c r="KZ1" s="738"/>
      <c r="LA1" s="738"/>
      <c r="LB1" s="738"/>
      <c r="LC1" s="738"/>
      <c r="LD1" s="738"/>
      <c r="LE1" s="738"/>
      <c r="LF1" s="738"/>
      <c r="LG1" s="738"/>
      <c r="LH1" s="738"/>
      <c r="LI1" s="738"/>
      <c r="LJ1" s="738"/>
      <c r="LK1" s="738"/>
      <c r="LL1" s="738"/>
      <c r="LM1" s="738"/>
      <c r="LN1" s="738"/>
      <c r="LO1" s="738"/>
      <c r="LP1" s="738"/>
      <c r="LQ1" s="738"/>
      <c r="LR1" s="738"/>
      <c r="LS1" s="738"/>
      <c r="LT1" s="738"/>
      <c r="LU1" s="738"/>
      <c r="LV1" s="738"/>
      <c r="LW1" s="738"/>
      <c r="LX1" s="738"/>
      <c r="LY1" s="738"/>
      <c r="LZ1" s="738"/>
      <c r="MA1" s="738"/>
      <c r="MB1" s="738"/>
      <c r="MC1" s="738"/>
      <c r="MD1" s="738"/>
      <c r="ME1" s="738"/>
      <c r="MF1" s="738"/>
      <c r="MG1" s="738"/>
      <c r="MH1" s="738"/>
      <c r="MI1" s="738"/>
      <c r="MJ1" s="738"/>
      <c r="MK1" s="738"/>
      <c r="ML1" s="738"/>
      <c r="MM1" s="738"/>
      <c r="MN1" s="738"/>
      <c r="MO1" s="738"/>
      <c r="MP1" s="738"/>
      <c r="MQ1" s="738"/>
      <c r="MR1" s="738"/>
      <c r="MS1" s="738"/>
      <c r="MT1" s="738"/>
      <c r="MU1" s="738"/>
      <c r="MV1" s="738"/>
      <c r="MW1" s="738"/>
      <c r="MX1" s="738"/>
      <c r="MY1" s="738"/>
      <c r="MZ1" s="738"/>
      <c r="NA1" s="738"/>
      <c r="NB1" s="738"/>
      <c r="NC1" s="738"/>
      <c r="ND1" s="738"/>
      <c r="NE1" s="738"/>
      <c r="NF1" s="738"/>
      <c r="NG1" s="738"/>
      <c r="NH1" s="738"/>
      <c r="NI1" s="738"/>
      <c r="NJ1" s="738"/>
      <c r="NK1" s="738"/>
      <c r="NL1" s="738"/>
      <c r="NM1" s="738"/>
      <c r="NN1" s="738"/>
      <c r="NO1" s="738"/>
      <c r="NP1" s="738"/>
      <c r="NQ1" s="738"/>
      <c r="NR1" s="738"/>
      <c r="NS1" s="738"/>
      <c r="NT1" s="738"/>
      <c r="NU1" s="738"/>
      <c r="NV1" s="738"/>
      <c r="NW1" s="738"/>
      <c r="NX1" s="738"/>
      <c r="NY1" s="738"/>
      <c r="NZ1" s="738"/>
      <c r="OA1" s="738"/>
      <c r="OB1" s="738"/>
      <c r="OC1" s="738"/>
      <c r="OD1" s="738"/>
      <c r="OE1" s="738"/>
      <c r="OF1" s="738"/>
      <c r="OG1" s="738"/>
      <c r="OH1" s="738"/>
      <c r="OI1" s="738"/>
      <c r="OJ1" s="738"/>
      <c r="OK1" s="738"/>
      <c r="OL1" s="738"/>
      <c r="OM1" s="738"/>
      <c r="ON1" s="738"/>
      <c r="OO1" s="738"/>
      <c r="OP1" s="738"/>
      <c r="OQ1" s="738"/>
      <c r="OR1" s="738"/>
      <c r="OS1" s="738"/>
      <c r="OT1" s="738"/>
      <c r="OU1" s="738"/>
      <c r="OV1" s="738"/>
      <c r="OW1" s="738"/>
      <c r="OX1" s="738"/>
      <c r="OY1" s="738"/>
      <c r="OZ1" s="738"/>
      <c r="PA1" s="738"/>
      <c r="PB1" s="738"/>
      <c r="PC1" s="738"/>
      <c r="PD1" s="738"/>
      <c r="PE1" s="738"/>
      <c r="PF1" s="738"/>
      <c r="PG1" s="738"/>
      <c r="PH1" s="738"/>
      <c r="PI1" s="738"/>
      <c r="PJ1" s="738"/>
      <c r="PK1" s="738"/>
      <c r="PL1" s="738"/>
      <c r="PM1" s="738"/>
      <c r="PN1" s="738"/>
      <c r="PO1" s="738"/>
      <c r="PP1" s="738"/>
      <c r="PQ1" s="738"/>
      <c r="PR1" s="738"/>
      <c r="PS1" s="738"/>
      <c r="PT1" s="738"/>
      <c r="PU1" s="738"/>
      <c r="PV1" s="738"/>
      <c r="PW1" s="738"/>
      <c r="PX1" s="738"/>
      <c r="PY1" s="738"/>
      <c r="PZ1" s="738"/>
      <c r="QA1" s="738"/>
      <c r="QB1" s="738"/>
      <c r="QC1" s="738"/>
      <c r="QD1" s="738"/>
      <c r="QE1" s="738"/>
      <c r="QF1" s="738"/>
      <c r="QG1" s="738"/>
      <c r="QH1" s="738"/>
      <c r="QI1" s="738"/>
      <c r="QJ1" s="738"/>
      <c r="QK1" s="738"/>
      <c r="QL1" s="738"/>
      <c r="QM1" s="738"/>
      <c r="QN1" s="738"/>
      <c r="QO1" s="738"/>
      <c r="QP1" s="738"/>
      <c r="QQ1" s="738"/>
      <c r="QR1" s="738"/>
      <c r="QS1" s="738"/>
      <c r="QT1" s="738"/>
      <c r="QU1" s="738"/>
      <c r="QV1" s="738"/>
      <c r="QW1" s="738"/>
      <c r="QX1" s="738"/>
      <c r="QY1" s="738"/>
      <c r="QZ1" s="738"/>
      <c r="RA1" s="738"/>
      <c r="RB1" s="738"/>
      <c r="RC1" s="738"/>
      <c r="RD1" s="738"/>
      <c r="RE1" s="738"/>
      <c r="RF1" s="738"/>
      <c r="RG1" s="738"/>
      <c r="RH1" s="738"/>
      <c r="RI1" s="738"/>
      <c r="RJ1" s="738"/>
      <c r="RK1" s="738"/>
      <c r="RL1" s="738"/>
      <c r="RM1" s="738"/>
      <c r="RN1" s="738"/>
      <c r="RO1" s="738"/>
      <c r="RP1" s="738"/>
      <c r="RQ1" s="738"/>
      <c r="RR1" s="738"/>
      <c r="RS1" s="738"/>
      <c r="RT1" s="738"/>
      <c r="RU1" s="738"/>
      <c r="RV1" s="738"/>
      <c r="RW1" s="738"/>
      <c r="RX1" s="738"/>
      <c r="RY1" s="738"/>
      <c r="RZ1" s="738"/>
      <c r="SA1" s="738"/>
      <c r="SB1" s="738"/>
      <c r="SC1" s="738"/>
      <c r="SD1" s="738"/>
      <c r="SE1" s="738"/>
      <c r="SF1" s="738"/>
      <c r="SG1" s="738"/>
      <c r="SH1" s="738"/>
      <c r="SI1" s="738"/>
      <c r="SJ1" s="738"/>
      <c r="SK1" s="738"/>
      <c r="SL1" s="738"/>
      <c r="SM1" s="738"/>
      <c r="SN1" s="738"/>
      <c r="SO1" s="738"/>
      <c r="SP1" s="738"/>
      <c r="SQ1" s="738"/>
      <c r="SR1" s="738"/>
      <c r="SS1" s="738"/>
      <c r="ST1" s="738"/>
      <c r="SU1" s="738"/>
      <c r="SV1" s="738"/>
      <c r="SW1" s="738"/>
      <c r="SX1" s="738"/>
      <c r="SY1" s="738"/>
      <c r="SZ1" s="738"/>
      <c r="TA1" s="738"/>
      <c r="TB1" s="738"/>
      <c r="TC1" s="738"/>
      <c r="TD1" s="738"/>
      <c r="TE1" s="738"/>
      <c r="TF1" s="738"/>
      <c r="TG1" s="738"/>
      <c r="TH1" s="738"/>
      <c r="TI1" s="738"/>
      <c r="TJ1" s="738"/>
      <c r="TK1" s="738"/>
      <c r="TL1" s="738"/>
      <c r="TM1" s="738"/>
      <c r="TN1" s="738"/>
      <c r="TO1" s="738"/>
      <c r="TP1" s="738"/>
      <c r="TQ1" s="738"/>
      <c r="TR1" s="738"/>
      <c r="TS1" s="738"/>
      <c r="TT1" s="738"/>
      <c r="TU1" s="738"/>
      <c r="TV1" s="738"/>
      <c r="TW1" s="738"/>
      <c r="TX1" s="738"/>
      <c r="TY1" s="738"/>
      <c r="TZ1" s="738"/>
      <c r="UA1" s="738"/>
      <c r="UB1" s="738"/>
      <c r="UC1" s="738"/>
      <c r="UD1" s="738"/>
      <c r="UE1" s="738"/>
      <c r="UF1" s="738"/>
      <c r="UG1" s="738"/>
      <c r="UH1" s="738"/>
      <c r="UI1" s="738"/>
      <c r="UJ1" s="738"/>
      <c r="UK1" s="738"/>
      <c r="UL1" s="738"/>
      <c r="UM1" s="738"/>
      <c r="UN1" s="738"/>
      <c r="UO1" s="738"/>
      <c r="UP1" s="738"/>
      <c r="UQ1" s="738"/>
      <c r="UR1" s="738"/>
      <c r="US1" s="738"/>
      <c r="UT1" s="738"/>
      <c r="UU1" s="738"/>
      <c r="UV1" s="738"/>
      <c r="UW1" s="738"/>
      <c r="UX1" s="738"/>
      <c r="UY1" s="738"/>
      <c r="UZ1" s="738"/>
      <c r="VA1" s="738"/>
      <c r="VB1" s="738"/>
      <c r="VC1" s="738"/>
      <c r="VD1" s="738"/>
      <c r="VE1" s="738"/>
      <c r="VF1" s="738"/>
      <c r="VG1" s="738"/>
      <c r="VH1" s="738"/>
      <c r="VI1" s="738"/>
      <c r="VJ1" s="738"/>
      <c r="VK1" s="738"/>
      <c r="VL1" s="738"/>
      <c r="VM1" s="738"/>
      <c r="VN1" s="738"/>
      <c r="VO1" s="738"/>
      <c r="VP1" s="738"/>
      <c r="VQ1" s="738"/>
      <c r="VR1" s="738"/>
      <c r="VS1" s="738"/>
      <c r="VT1" s="738"/>
      <c r="VU1" s="738"/>
      <c r="VV1" s="738"/>
      <c r="VW1" s="738"/>
      <c r="VX1" s="738"/>
      <c r="VY1" s="738"/>
      <c r="VZ1" s="738"/>
      <c r="WA1" s="738"/>
      <c r="WB1" s="738"/>
      <c r="WC1" s="738"/>
      <c r="WD1" s="738"/>
      <c r="WE1" s="738"/>
      <c r="WF1" s="738"/>
      <c r="WG1" s="738"/>
      <c r="WH1" s="738"/>
      <c r="WI1" s="738"/>
      <c r="WJ1" s="738"/>
      <c r="WK1" s="738"/>
      <c r="WL1" s="738"/>
      <c r="WM1" s="738"/>
      <c r="WN1" s="738"/>
      <c r="WO1" s="738"/>
      <c r="WP1" s="738"/>
      <c r="WQ1" s="738"/>
      <c r="WR1" s="738"/>
      <c r="WS1" s="738"/>
      <c r="WT1" s="738"/>
      <c r="WU1" s="738"/>
      <c r="WV1" s="738"/>
      <c r="WW1" s="738"/>
      <c r="WX1" s="738"/>
      <c r="WY1" s="738"/>
      <c r="WZ1" s="738"/>
      <c r="XA1" s="738"/>
      <c r="XB1" s="738"/>
      <c r="XC1" s="738"/>
      <c r="XD1" s="738"/>
      <c r="XE1" s="738"/>
      <c r="XF1" s="738"/>
      <c r="XG1" s="738"/>
      <c r="XH1" s="738"/>
      <c r="XI1" s="738"/>
      <c r="XJ1" s="738"/>
      <c r="XK1" s="738"/>
      <c r="XL1" s="738"/>
      <c r="XM1" s="738"/>
      <c r="XN1" s="738"/>
      <c r="XO1" s="738"/>
      <c r="XP1" s="738"/>
      <c r="XQ1" s="738"/>
      <c r="XR1" s="738"/>
      <c r="XS1" s="738"/>
      <c r="XT1" s="738"/>
      <c r="XU1" s="738"/>
      <c r="XV1" s="738"/>
      <c r="XW1" s="738"/>
      <c r="XX1" s="738"/>
      <c r="XY1" s="738"/>
      <c r="XZ1" s="738"/>
      <c r="YA1" s="738"/>
      <c r="YB1" s="738"/>
      <c r="YC1" s="738"/>
      <c r="YD1" s="738"/>
      <c r="YE1" s="738"/>
      <c r="YF1" s="738"/>
      <c r="YG1" s="738"/>
      <c r="YH1" s="738"/>
      <c r="YI1" s="738"/>
      <c r="YJ1" s="738"/>
      <c r="YK1" s="738"/>
      <c r="YL1" s="738"/>
      <c r="YM1" s="738"/>
      <c r="YN1" s="738"/>
      <c r="YO1" s="738"/>
      <c r="YP1" s="738"/>
      <c r="YQ1" s="738"/>
      <c r="YR1" s="738"/>
      <c r="YS1" s="738"/>
      <c r="YT1" s="738"/>
      <c r="YU1" s="738"/>
      <c r="YV1" s="738"/>
      <c r="YW1" s="738"/>
      <c r="YX1" s="738"/>
      <c r="YY1" s="738"/>
      <c r="YZ1" s="738"/>
      <c r="ZA1" s="738"/>
      <c r="ZB1" s="738"/>
      <c r="ZC1" s="738"/>
      <c r="ZD1" s="738"/>
      <c r="ZE1" s="738"/>
      <c r="ZF1" s="738"/>
      <c r="ZG1" s="738"/>
      <c r="ZH1" s="738"/>
      <c r="ZI1" s="738"/>
      <c r="ZJ1" s="738"/>
      <c r="ZK1" s="738"/>
      <c r="ZL1" s="738"/>
      <c r="ZM1" s="738"/>
      <c r="ZN1" s="738"/>
      <c r="ZO1" s="738"/>
      <c r="ZP1" s="738"/>
      <c r="ZQ1" s="738"/>
      <c r="ZR1" s="738"/>
      <c r="ZS1" s="738"/>
      <c r="ZT1" s="738"/>
      <c r="ZU1" s="738"/>
      <c r="ZV1" s="738"/>
      <c r="ZW1" s="738"/>
      <c r="ZX1" s="738"/>
      <c r="ZY1" s="738"/>
      <c r="ZZ1" s="738"/>
      <c r="AAA1" s="738"/>
      <c r="AAB1" s="738"/>
      <c r="AAC1" s="738"/>
      <c r="AAD1" s="738"/>
      <c r="AAE1" s="738"/>
      <c r="AAF1" s="738"/>
      <c r="AAG1" s="738"/>
      <c r="AAH1" s="738"/>
      <c r="AAI1" s="738"/>
      <c r="AAJ1" s="738"/>
      <c r="AAK1" s="738"/>
      <c r="AAL1" s="738"/>
      <c r="AAM1" s="738"/>
      <c r="AAN1" s="738"/>
      <c r="AAO1" s="738"/>
      <c r="AAP1" s="738"/>
      <c r="AAQ1" s="738"/>
      <c r="AAR1" s="738"/>
      <c r="AAS1" s="738"/>
      <c r="AAT1" s="738"/>
      <c r="AAU1" s="738"/>
      <c r="AAV1" s="738"/>
      <c r="AAW1" s="738"/>
      <c r="AAX1" s="738"/>
      <c r="AAY1" s="738"/>
      <c r="AAZ1" s="738"/>
      <c r="ABA1" s="738"/>
      <c r="ABB1" s="738"/>
      <c r="ABC1" s="738"/>
      <c r="ABD1" s="738"/>
      <c r="ABE1" s="738"/>
      <c r="ABF1" s="738"/>
      <c r="ABG1" s="738"/>
      <c r="ABH1" s="738"/>
      <c r="ABI1" s="738"/>
      <c r="ABJ1" s="738"/>
      <c r="ABK1" s="738"/>
      <c r="ABL1" s="738"/>
      <c r="ABM1" s="738"/>
      <c r="ABN1" s="738"/>
      <c r="ABO1" s="738"/>
      <c r="ABP1" s="738"/>
      <c r="ABQ1" s="738"/>
      <c r="ABR1" s="738"/>
      <c r="ABS1" s="738"/>
      <c r="ABT1" s="738"/>
      <c r="ABU1" s="738"/>
      <c r="ABV1" s="738"/>
      <c r="ABW1" s="738"/>
      <c r="ABX1" s="738"/>
      <c r="ABY1" s="738"/>
      <c r="ABZ1" s="738"/>
      <c r="ACA1" s="738"/>
      <c r="ACB1" s="738"/>
      <c r="ACC1" s="738"/>
      <c r="ACD1" s="738"/>
      <c r="ACE1" s="738"/>
      <c r="ACF1" s="738"/>
      <c r="ACG1" s="738"/>
      <c r="ACH1" s="738"/>
      <c r="ACI1" s="738"/>
      <c r="ACJ1" s="738"/>
      <c r="ACK1" s="738"/>
      <c r="ACL1" s="738"/>
      <c r="ACM1" s="738"/>
      <c r="ACN1" s="738"/>
      <c r="ACO1" s="738"/>
      <c r="ACP1" s="738"/>
      <c r="ACQ1" s="738"/>
      <c r="ACR1" s="738"/>
      <c r="ACS1" s="738"/>
      <c r="ACT1" s="738"/>
      <c r="ACU1" s="738"/>
      <c r="ACV1" s="738"/>
      <c r="ACW1" s="738"/>
      <c r="ACX1" s="738"/>
      <c r="ACY1" s="738"/>
      <c r="ACZ1" s="738"/>
      <c r="ADA1" s="738"/>
      <c r="ADB1" s="738"/>
      <c r="ADC1" s="738"/>
      <c r="ADD1" s="738"/>
      <c r="ADE1" s="738"/>
      <c r="ADF1" s="738"/>
      <c r="ADG1" s="738"/>
      <c r="ADH1" s="738"/>
      <c r="ADI1" s="738"/>
      <c r="ADJ1" s="738"/>
      <c r="ADK1" s="738"/>
      <c r="ADL1" s="738"/>
      <c r="ADM1" s="738"/>
      <c r="ADN1" s="738"/>
      <c r="ADO1" s="738"/>
      <c r="ADP1" s="738"/>
      <c r="ADQ1" s="738"/>
      <c r="ADR1" s="738"/>
      <c r="ADS1" s="738"/>
      <c r="ADT1" s="738"/>
      <c r="ADU1" s="738"/>
      <c r="ADV1" s="738"/>
      <c r="ADW1" s="738"/>
      <c r="ADX1" s="738"/>
      <c r="ADY1" s="738"/>
      <c r="ADZ1" s="738"/>
      <c r="AEA1" s="738"/>
      <c r="AEB1" s="738"/>
      <c r="AEC1" s="738"/>
      <c r="AED1" s="738"/>
      <c r="AEE1" s="738"/>
      <c r="AEF1" s="738"/>
      <c r="AEG1" s="738"/>
      <c r="AEH1" s="738"/>
      <c r="AEI1" s="738"/>
      <c r="AEJ1" s="738"/>
      <c r="AEK1" s="738"/>
      <c r="AEL1" s="738"/>
      <c r="AEM1" s="738"/>
      <c r="AEN1" s="738"/>
      <c r="AEO1" s="738"/>
      <c r="AEP1" s="738"/>
      <c r="AEQ1" s="738"/>
      <c r="AER1" s="738"/>
      <c r="AES1" s="738"/>
      <c r="AET1" s="738"/>
      <c r="AEU1" s="738"/>
      <c r="AEV1" s="738"/>
      <c r="AEW1" s="738"/>
      <c r="AEX1" s="738"/>
      <c r="AEY1" s="738"/>
      <c r="AEZ1" s="738"/>
      <c r="AFA1" s="738"/>
      <c r="AFB1" s="738"/>
      <c r="AFC1" s="738"/>
      <c r="AFD1" s="738"/>
      <c r="AFE1" s="738"/>
      <c r="AFF1" s="738"/>
      <c r="AFG1" s="738"/>
      <c r="AFH1" s="738"/>
      <c r="AFI1" s="738"/>
      <c r="AFJ1" s="738"/>
      <c r="AFK1" s="738"/>
      <c r="AFL1" s="738"/>
      <c r="AFM1" s="738"/>
      <c r="AFN1" s="738"/>
      <c r="AFO1" s="738"/>
      <c r="AFP1" s="738"/>
      <c r="AFQ1" s="738"/>
      <c r="AFR1" s="738"/>
      <c r="AFS1" s="738"/>
      <c r="AFT1" s="738"/>
      <c r="AFU1" s="738"/>
      <c r="AFV1" s="738"/>
      <c r="AFW1" s="738"/>
      <c r="AFX1" s="738"/>
      <c r="AFY1" s="738"/>
      <c r="AFZ1" s="738"/>
      <c r="AGA1" s="738"/>
      <c r="AGB1" s="738"/>
      <c r="AGC1" s="738"/>
      <c r="AGD1" s="738"/>
      <c r="AGE1" s="738"/>
      <c r="AGF1" s="738"/>
      <c r="AGG1" s="738"/>
      <c r="AGH1" s="738"/>
      <c r="AGI1" s="738"/>
      <c r="AGJ1" s="738"/>
      <c r="AGK1" s="738"/>
      <c r="AGL1" s="738"/>
      <c r="AGM1" s="738"/>
      <c r="AGN1" s="738"/>
      <c r="AGO1" s="738"/>
      <c r="AGP1" s="738"/>
      <c r="AGQ1" s="738"/>
      <c r="AGR1" s="738"/>
      <c r="AGS1" s="738"/>
      <c r="AGT1" s="738"/>
      <c r="AGU1" s="738"/>
      <c r="AGV1" s="738"/>
      <c r="AGW1" s="738"/>
      <c r="AGX1" s="738"/>
      <c r="AGY1" s="738"/>
      <c r="AGZ1" s="738"/>
      <c r="AHA1" s="738"/>
      <c r="AHB1" s="738"/>
      <c r="AHC1" s="738"/>
      <c r="AHD1" s="738"/>
      <c r="AHE1" s="738"/>
      <c r="AHF1" s="738"/>
      <c r="AHG1" s="738"/>
      <c r="AHH1" s="738"/>
      <c r="AHI1" s="738"/>
      <c r="AHJ1" s="738"/>
      <c r="AHK1" s="738"/>
      <c r="AHL1" s="738"/>
      <c r="AHM1" s="738"/>
      <c r="AHN1" s="738"/>
      <c r="AHO1" s="738"/>
      <c r="AHP1" s="738"/>
      <c r="AHQ1" s="738"/>
      <c r="AHR1" s="738"/>
      <c r="AHS1" s="738"/>
      <c r="AHT1" s="738"/>
      <c r="AHU1" s="738"/>
      <c r="AHV1" s="738"/>
      <c r="AHW1" s="738"/>
      <c r="AHX1" s="738"/>
      <c r="AHY1" s="738"/>
      <c r="AHZ1" s="738"/>
      <c r="AIA1" s="738"/>
      <c r="AIB1" s="738"/>
      <c r="AIC1" s="738"/>
      <c r="AID1" s="738"/>
      <c r="AIE1" s="738"/>
      <c r="AIF1" s="738"/>
      <c r="AIG1" s="738"/>
      <c r="AIH1" s="738"/>
      <c r="AII1" s="738"/>
      <c r="AIJ1" s="738"/>
      <c r="AIK1" s="738"/>
      <c r="AIL1" s="738"/>
      <c r="AIM1" s="738"/>
      <c r="AIN1" s="738"/>
      <c r="AIO1" s="738"/>
      <c r="AIP1" s="738"/>
      <c r="AIQ1" s="738"/>
      <c r="AIR1" s="738"/>
      <c r="AIS1" s="738"/>
      <c r="AIT1" s="738"/>
      <c r="AIU1" s="738"/>
      <c r="AIV1" s="738"/>
      <c r="AIW1" s="738"/>
      <c r="AIX1" s="738"/>
      <c r="AIY1" s="738"/>
      <c r="AIZ1" s="738"/>
      <c r="AJA1" s="738"/>
      <c r="AJB1" s="738"/>
      <c r="AJC1" s="738"/>
      <c r="AJD1" s="738"/>
      <c r="AJE1" s="738"/>
      <c r="AJF1" s="738"/>
      <c r="AJG1" s="738"/>
      <c r="AJH1" s="738"/>
      <c r="AJI1" s="738"/>
      <c r="AJJ1" s="738"/>
      <c r="AJK1" s="738"/>
      <c r="AJL1" s="738"/>
      <c r="AJM1" s="738"/>
      <c r="AJN1" s="738"/>
      <c r="AJO1" s="738"/>
      <c r="AJP1" s="738"/>
      <c r="AJQ1" s="738"/>
      <c r="AJR1" s="738"/>
      <c r="AJS1" s="738"/>
      <c r="AJT1" s="738"/>
      <c r="AJU1" s="738"/>
      <c r="AJV1" s="738"/>
      <c r="AJW1" s="738"/>
      <c r="AJX1" s="738"/>
      <c r="AJY1" s="738"/>
      <c r="AJZ1" s="738"/>
      <c r="AKA1" s="738"/>
      <c r="AKB1" s="738"/>
      <c r="AKC1" s="738"/>
      <c r="AKD1" s="738"/>
      <c r="AKE1" s="738"/>
      <c r="AKF1" s="738"/>
      <c r="AKG1" s="738"/>
      <c r="AKH1" s="738"/>
      <c r="AKI1" s="738"/>
      <c r="AKJ1" s="738"/>
      <c r="AKK1" s="738"/>
      <c r="AKL1" s="738"/>
      <c r="AKM1" s="738"/>
      <c r="AKN1" s="738"/>
      <c r="AKO1" s="738"/>
      <c r="AKP1" s="738"/>
      <c r="AKQ1" s="738"/>
      <c r="AKR1" s="738"/>
      <c r="AKS1" s="738"/>
      <c r="AKT1" s="738"/>
      <c r="AKU1" s="738"/>
      <c r="AKV1" s="738"/>
      <c r="AKW1" s="738"/>
      <c r="AKX1" s="738"/>
      <c r="AKY1" s="738"/>
      <c r="AKZ1" s="738"/>
      <c r="ALA1" s="738"/>
      <c r="ALB1" s="738"/>
      <c r="ALC1" s="738"/>
      <c r="ALD1" s="738"/>
      <c r="ALE1" s="738"/>
      <c r="ALF1" s="738"/>
      <c r="ALG1" s="738"/>
      <c r="ALH1" s="738"/>
      <c r="ALI1" s="738"/>
      <c r="ALJ1" s="738"/>
      <c r="ALK1" s="738"/>
      <c r="ALL1" s="738"/>
      <c r="ALM1" s="738"/>
      <c r="ALN1" s="738"/>
      <c r="ALO1" s="738"/>
      <c r="ALP1" s="738"/>
      <c r="ALQ1" s="738"/>
      <c r="ALR1" s="738"/>
      <c r="ALS1" s="738"/>
      <c r="ALT1" s="738"/>
      <c r="ALU1" s="738"/>
      <c r="ALV1" s="738"/>
      <c r="ALW1" s="738"/>
      <c r="ALX1" s="738"/>
      <c r="ALY1" s="738"/>
      <c r="ALZ1" s="738"/>
      <c r="AMA1" s="738"/>
      <c r="AMB1" s="738"/>
      <c r="AMC1" s="738"/>
      <c r="AMD1" s="738"/>
      <c r="AME1" s="738"/>
      <c r="AMF1" s="738"/>
      <c r="AMG1" s="738"/>
      <c r="AMH1" s="738"/>
      <c r="AMI1" s="738"/>
      <c r="AMJ1" s="738"/>
      <c r="AMK1" s="738"/>
      <c r="AML1" s="738"/>
      <c r="AMM1" s="738"/>
      <c r="AMN1" s="738"/>
      <c r="AMO1" s="738"/>
      <c r="AMP1" s="738"/>
      <c r="AMQ1" s="738"/>
      <c r="AMR1" s="738"/>
      <c r="AMS1" s="738"/>
      <c r="AMT1" s="738"/>
      <c r="AMU1" s="738"/>
      <c r="AMV1" s="738"/>
      <c r="AMW1" s="738"/>
      <c r="AMX1" s="738"/>
      <c r="AMY1" s="738"/>
      <c r="AMZ1" s="738"/>
      <c r="ANA1" s="738"/>
      <c r="ANB1" s="738"/>
      <c r="ANC1" s="738"/>
      <c r="AND1" s="738"/>
      <c r="ANE1" s="738"/>
      <c r="ANF1" s="738"/>
      <c r="ANG1" s="738"/>
      <c r="ANH1" s="738"/>
      <c r="ANI1" s="738"/>
      <c r="ANJ1" s="738"/>
      <c r="ANK1" s="738"/>
      <c r="ANL1" s="738"/>
      <c r="ANM1" s="738"/>
      <c r="ANN1" s="738"/>
      <c r="ANO1" s="738"/>
      <c r="ANP1" s="738"/>
      <c r="ANQ1" s="738"/>
      <c r="ANR1" s="738"/>
      <c r="ANS1" s="738"/>
      <c r="ANT1" s="738"/>
      <c r="ANU1" s="738"/>
      <c r="ANV1" s="738"/>
      <c r="ANW1" s="738"/>
      <c r="ANX1" s="738"/>
      <c r="ANY1" s="738"/>
      <c r="ANZ1" s="738"/>
      <c r="AOA1" s="738"/>
      <c r="AOB1" s="738"/>
      <c r="AOC1" s="738"/>
      <c r="AOD1" s="738"/>
      <c r="AOE1" s="738"/>
      <c r="AOF1" s="738"/>
      <c r="AOG1" s="738"/>
      <c r="AOH1" s="738"/>
      <c r="AOI1" s="738"/>
      <c r="AOJ1" s="738"/>
      <c r="AOK1" s="738"/>
      <c r="AOL1" s="738"/>
      <c r="AOM1" s="738"/>
      <c r="AON1" s="738"/>
      <c r="AOO1" s="738"/>
      <c r="AOP1" s="738"/>
      <c r="AOQ1" s="738"/>
      <c r="AOR1" s="738"/>
      <c r="AOS1" s="738"/>
      <c r="AOT1" s="738"/>
      <c r="AOU1" s="738"/>
      <c r="AOV1" s="738"/>
      <c r="AOW1" s="738"/>
      <c r="AOX1" s="738"/>
      <c r="AOY1" s="738"/>
      <c r="AOZ1" s="738"/>
      <c r="APA1" s="738"/>
      <c r="APB1" s="738"/>
      <c r="APC1" s="738"/>
      <c r="APD1" s="738"/>
      <c r="APE1" s="738"/>
      <c r="APF1" s="738"/>
      <c r="APG1" s="738"/>
      <c r="APH1" s="738"/>
      <c r="API1" s="738"/>
      <c r="APJ1" s="738"/>
      <c r="APK1" s="738"/>
      <c r="APL1" s="738"/>
      <c r="APM1" s="738"/>
      <c r="APN1" s="738"/>
      <c r="APO1" s="738"/>
      <c r="APP1" s="738"/>
      <c r="APQ1" s="738"/>
      <c r="APR1" s="738"/>
      <c r="APS1" s="738"/>
      <c r="APT1" s="738"/>
      <c r="APU1" s="738"/>
      <c r="APV1" s="738"/>
      <c r="APW1" s="738"/>
      <c r="APX1" s="738"/>
      <c r="APY1" s="738"/>
      <c r="APZ1" s="738"/>
      <c r="AQA1" s="738"/>
      <c r="AQB1" s="738"/>
      <c r="AQC1" s="738"/>
      <c r="AQD1" s="738"/>
      <c r="AQE1" s="738"/>
      <c r="AQF1" s="738"/>
      <c r="AQG1" s="738"/>
      <c r="AQH1" s="738"/>
      <c r="AQI1" s="738"/>
      <c r="AQJ1" s="738"/>
      <c r="AQK1" s="738"/>
      <c r="AQL1" s="738"/>
      <c r="AQM1" s="738"/>
      <c r="AQN1" s="738"/>
      <c r="AQO1" s="738"/>
      <c r="AQP1" s="738"/>
      <c r="AQQ1" s="738"/>
      <c r="AQR1" s="738"/>
      <c r="AQS1" s="738"/>
      <c r="AQT1" s="738"/>
      <c r="AQU1" s="738"/>
      <c r="AQV1" s="738"/>
      <c r="AQW1" s="738"/>
      <c r="AQX1" s="738"/>
      <c r="AQY1" s="738"/>
      <c r="AQZ1" s="738"/>
      <c r="ARA1" s="738"/>
      <c r="ARB1" s="738"/>
      <c r="ARC1" s="738"/>
      <c r="ARD1" s="738"/>
      <c r="ARE1" s="738"/>
      <c r="ARF1" s="738"/>
      <c r="ARG1" s="738"/>
      <c r="ARH1" s="738"/>
      <c r="ARI1" s="738"/>
      <c r="ARJ1" s="738"/>
      <c r="ARK1" s="738"/>
      <c r="ARL1" s="738"/>
      <c r="ARM1" s="738"/>
      <c r="ARN1" s="738"/>
      <c r="ARO1" s="738"/>
      <c r="ARP1" s="738"/>
      <c r="ARQ1" s="738"/>
      <c r="ARR1" s="738"/>
      <c r="ARS1" s="738"/>
      <c r="ART1" s="738"/>
      <c r="ARU1" s="738"/>
      <c r="ARV1" s="738"/>
      <c r="ARW1" s="738"/>
      <c r="ARX1" s="738"/>
      <c r="ARY1" s="738"/>
      <c r="ARZ1" s="738"/>
      <c r="ASA1" s="738"/>
      <c r="ASB1" s="738"/>
      <c r="ASC1" s="738"/>
      <c r="ASD1" s="738"/>
      <c r="ASE1" s="738"/>
      <c r="ASF1" s="738"/>
      <c r="ASG1" s="738"/>
      <c r="ASH1" s="738"/>
      <c r="ASI1" s="738"/>
      <c r="ASJ1" s="738"/>
      <c r="ASK1" s="738"/>
      <c r="ASL1" s="738"/>
      <c r="ASM1" s="738"/>
      <c r="ASN1" s="738"/>
      <c r="ASO1" s="738"/>
      <c r="ASP1" s="738"/>
      <c r="ASQ1" s="738"/>
      <c r="ASR1" s="738"/>
      <c r="ASS1" s="738"/>
      <c r="AST1" s="738"/>
      <c r="ASU1" s="738"/>
      <c r="ASV1" s="738"/>
      <c r="ASW1" s="738"/>
      <c r="ASX1" s="738"/>
      <c r="ASY1" s="738"/>
      <c r="ASZ1" s="738"/>
      <c r="ATA1" s="738"/>
      <c r="ATB1" s="738"/>
      <c r="ATC1" s="738"/>
      <c r="ATD1" s="738"/>
      <c r="ATE1" s="738"/>
      <c r="ATF1" s="738"/>
      <c r="ATG1" s="738"/>
      <c r="ATH1" s="738"/>
      <c r="ATI1" s="738"/>
      <c r="ATJ1" s="738"/>
      <c r="ATK1" s="738"/>
      <c r="ATL1" s="738"/>
      <c r="ATM1" s="738"/>
      <c r="ATN1" s="738"/>
      <c r="ATO1" s="738"/>
      <c r="ATP1" s="738"/>
      <c r="ATQ1" s="738"/>
      <c r="ATR1" s="738"/>
      <c r="ATS1" s="738"/>
      <c r="ATT1" s="738"/>
      <c r="ATU1" s="738"/>
      <c r="ATV1" s="738"/>
      <c r="ATW1" s="738"/>
      <c r="ATX1" s="738"/>
      <c r="ATY1" s="738"/>
      <c r="ATZ1" s="738"/>
      <c r="AUA1" s="738"/>
      <c r="AUB1" s="738"/>
      <c r="AUC1" s="738"/>
      <c r="AUD1" s="738"/>
      <c r="AUE1" s="738"/>
      <c r="AUF1" s="738"/>
      <c r="AUG1" s="738"/>
      <c r="AUH1" s="738"/>
      <c r="AUI1" s="738"/>
      <c r="AUJ1" s="738"/>
      <c r="AUK1" s="738"/>
      <c r="AUL1" s="738"/>
      <c r="AUM1" s="738"/>
      <c r="AUN1" s="738"/>
      <c r="AUO1" s="738"/>
      <c r="AUP1" s="738"/>
      <c r="AUQ1" s="738"/>
      <c r="AUR1" s="738"/>
      <c r="AUS1" s="738"/>
      <c r="AUT1" s="738"/>
      <c r="AUU1" s="738"/>
      <c r="AUV1" s="738"/>
      <c r="AUW1" s="738"/>
      <c r="AUX1" s="738"/>
      <c r="AUY1" s="738"/>
      <c r="AUZ1" s="738"/>
      <c r="AVA1" s="738"/>
      <c r="AVB1" s="738"/>
      <c r="AVC1" s="738"/>
      <c r="AVD1" s="738"/>
      <c r="AVE1" s="738"/>
      <c r="AVF1" s="738"/>
      <c r="AVG1" s="738"/>
      <c r="AVH1" s="738"/>
      <c r="AVI1" s="738"/>
      <c r="AVJ1" s="738"/>
      <c r="AVK1" s="738"/>
      <c r="AVL1" s="738"/>
      <c r="AVM1" s="738"/>
      <c r="AVN1" s="738"/>
      <c r="AVO1" s="738"/>
      <c r="AVP1" s="738"/>
      <c r="AVQ1" s="738"/>
      <c r="AVR1" s="738"/>
      <c r="AVS1" s="738"/>
      <c r="AVT1" s="738"/>
      <c r="AVU1" s="738"/>
      <c r="AVV1" s="738"/>
      <c r="AVW1" s="738"/>
      <c r="AVX1" s="738"/>
      <c r="AVY1" s="738"/>
      <c r="AVZ1" s="738"/>
      <c r="AWA1" s="738"/>
      <c r="AWB1" s="738"/>
      <c r="AWC1" s="738"/>
      <c r="AWD1" s="738"/>
      <c r="AWE1" s="738"/>
      <c r="AWF1" s="738"/>
      <c r="AWG1" s="738"/>
      <c r="AWH1" s="738"/>
      <c r="AWI1" s="738"/>
      <c r="AWJ1" s="738"/>
      <c r="AWK1" s="738"/>
      <c r="AWL1" s="738"/>
      <c r="AWM1" s="738"/>
      <c r="AWN1" s="738"/>
      <c r="AWO1" s="738"/>
      <c r="AWP1" s="738"/>
      <c r="AWQ1" s="738"/>
      <c r="AWR1" s="738"/>
      <c r="AWS1" s="738"/>
      <c r="AWT1" s="738"/>
      <c r="AWU1" s="738"/>
      <c r="AWV1" s="738"/>
      <c r="AWW1" s="738"/>
      <c r="AWX1" s="738"/>
      <c r="AWY1" s="738"/>
      <c r="AWZ1" s="738"/>
      <c r="AXA1" s="738"/>
      <c r="AXB1" s="738"/>
      <c r="AXC1" s="738"/>
      <c r="AXD1" s="738"/>
      <c r="AXE1" s="738"/>
      <c r="AXF1" s="738"/>
      <c r="AXG1" s="738"/>
      <c r="AXH1" s="738"/>
      <c r="AXI1" s="738"/>
      <c r="AXJ1" s="738"/>
      <c r="AXK1" s="738"/>
      <c r="AXL1" s="738"/>
      <c r="AXM1" s="738"/>
      <c r="AXN1" s="738"/>
      <c r="AXO1" s="738"/>
      <c r="AXP1" s="738"/>
      <c r="AXQ1" s="738"/>
      <c r="AXR1" s="738"/>
      <c r="AXS1" s="738"/>
      <c r="AXT1" s="738"/>
      <c r="AXU1" s="738"/>
      <c r="AXV1" s="738"/>
      <c r="AXW1" s="738"/>
      <c r="AXX1" s="738"/>
      <c r="AXY1" s="738"/>
      <c r="AXZ1" s="738"/>
      <c r="AYA1" s="738"/>
      <c r="AYB1" s="738"/>
      <c r="AYC1" s="738"/>
      <c r="AYD1" s="738"/>
      <c r="AYE1" s="738"/>
      <c r="AYF1" s="738"/>
      <c r="AYG1" s="738"/>
      <c r="AYH1" s="738"/>
      <c r="AYI1" s="738"/>
      <c r="AYJ1" s="738"/>
      <c r="AYK1" s="738"/>
      <c r="AYL1" s="738"/>
      <c r="AYM1" s="738"/>
      <c r="AYN1" s="738"/>
      <c r="AYO1" s="738"/>
      <c r="AYP1" s="738"/>
      <c r="AYQ1" s="738"/>
      <c r="AYR1" s="738"/>
      <c r="AYS1" s="738"/>
      <c r="AYT1" s="738"/>
      <c r="AYU1" s="738"/>
      <c r="AYV1" s="738"/>
      <c r="AYW1" s="738"/>
      <c r="AYX1" s="738"/>
      <c r="AYY1" s="738"/>
      <c r="AYZ1" s="738"/>
      <c r="AZA1" s="738"/>
      <c r="AZB1" s="738"/>
      <c r="AZC1" s="738"/>
      <c r="AZD1" s="738"/>
      <c r="AZE1" s="738"/>
      <c r="AZF1" s="738"/>
      <c r="AZG1" s="738"/>
      <c r="AZH1" s="738"/>
      <c r="AZI1" s="738"/>
      <c r="AZJ1" s="738"/>
      <c r="AZK1" s="738"/>
      <c r="AZL1" s="738"/>
      <c r="AZM1" s="738"/>
      <c r="AZN1" s="738"/>
      <c r="AZO1" s="738"/>
      <c r="AZP1" s="738"/>
      <c r="AZQ1" s="738"/>
      <c r="AZR1" s="738"/>
      <c r="AZS1" s="738"/>
      <c r="AZT1" s="738"/>
      <c r="AZU1" s="738"/>
      <c r="AZV1" s="738"/>
      <c r="AZW1" s="738"/>
      <c r="AZX1" s="738"/>
      <c r="AZY1" s="738"/>
      <c r="AZZ1" s="738"/>
      <c r="BAA1" s="738"/>
      <c r="BAB1" s="738"/>
      <c r="BAC1" s="738"/>
      <c r="BAD1" s="738"/>
      <c r="BAE1" s="738"/>
      <c r="BAF1" s="738"/>
      <c r="BAG1" s="738"/>
      <c r="BAH1" s="738"/>
      <c r="BAI1" s="738"/>
      <c r="BAJ1" s="738"/>
      <c r="BAK1" s="738"/>
      <c r="BAL1" s="738"/>
      <c r="BAM1" s="738"/>
      <c r="BAN1" s="738"/>
      <c r="BAO1" s="738"/>
      <c r="BAP1" s="738"/>
      <c r="BAQ1" s="738"/>
      <c r="BAR1" s="738"/>
      <c r="BAS1" s="738"/>
      <c r="BAT1" s="738"/>
      <c r="BAU1" s="738"/>
      <c r="BAV1" s="738"/>
      <c r="BAW1" s="738"/>
      <c r="BAX1" s="738"/>
      <c r="BAY1" s="738"/>
      <c r="BAZ1" s="738"/>
      <c r="BBA1" s="738"/>
      <c r="BBB1" s="738"/>
      <c r="BBC1" s="738"/>
      <c r="BBD1" s="738"/>
      <c r="BBE1" s="738"/>
      <c r="BBF1" s="738"/>
      <c r="BBG1" s="738"/>
      <c r="BBH1" s="738"/>
      <c r="BBI1" s="738"/>
      <c r="BBJ1" s="738"/>
      <c r="BBK1" s="738"/>
      <c r="BBL1" s="738"/>
      <c r="BBM1" s="738"/>
      <c r="BBN1" s="738"/>
      <c r="BBO1" s="738"/>
      <c r="BBP1" s="738"/>
      <c r="BBQ1" s="738"/>
      <c r="BBR1" s="738"/>
      <c r="BBS1" s="738"/>
      <c r="BBT1" s="738"/>
      <c r="BBU1" s="738"/>
      <c r="BBV1" s="738"/>
      <c r="BBW1" s="738"/>
      <c r="BBX1" s="738"/>
      <c r="BBY1" s="738"/>
      <c r="BBZ1" s="738"/>
      <c r="BCA1" s="738"/>
      <c r="BCB1" s="738"/>
      <c r="BCC1" s="738"/>
      <c r="BCD1" s="738"/>
      <c r="BCE1" s="738"/>
      <c r="BCF1" s="738"/>
      <c r="BCG1" s="738"/>
      <c r="BCH1" s="738"/>
      <c r="BCI1" s="738"/>
      <c r="BCJ1" s="738"/>
      <c r="BCK1" s="738"/>
      <c r="BCL1" s="738"/>
      <c r="BCM1" s="738"/>
      <c r="BCN1" s="738"/>
      <c r="BCO1" s="738"/>
      <c r="BCP1" s="738"/>
      <c r="BCQ1" s="738"/>
      <c r="BCR1" s="738"/>
      <c r="BCS1" s="738"/>
      <c r="BCT1" s="738"/>
      <c r="BCU1" s="738"/>
      <c r="BCV1" s="738"/>
      <c r="BCW1" s="738"/>
      <c r="BCX1" s="738"/>
      <c r="BCY1" s="738"/>
      <c r="BCZ1" s="738"/>
      <c r="BDA1" s="738"/>
      <c r="BDB1" s="738"/>
      <c r="BDC1" s="738"/>
      <c r="BDD1" s="738"/>
      <c r="BDE1" s="738"/>
      <c r="BDF1" s="738"/>
      <c r="BDG1" s="738"/>
      <c r="BDH1" s="738"/>
      <c r="BDI1" s="738"/>
      <c r="BDJ1" s="738"/>
      <c r="BDK1" s="738"/>
      <c r="BDL1" s="738"/>
      <c r="BDM1" s="738"/>
      <c r="BDN1" s="738"/>
      <c r="BDO1" s="738"/>
      <c r="BDP1" s="738"/>
      <c r="BDQ1" s="738"/>
      <c r="BDR1" s="738"/>
      <c r="BDS1" s="738"/>
      <c r="BDT1" s="738"/>
      <c r="BDU1" s="738"/>
      <c r="BDV1" s="738"/>
      <c r="BDW1" s="738"/>
      <c r="BDX1" s="738"/>
      <c r="BDY1" s="738"/>
      <c r="BDZ1" s="738"/>
      <c r="BEA1" s="738"/>
      <c r="BEB1" s="738"/>
      <c r="BEC1" s="738"/>
      <c r="BED1" s="738"/>
      <c r="BEE1" s="738"/>
      <c r="BEF1" s="738"/>
      <c r="BEG1" s="738"/>
      <c r="BEH1" s="738"/>
      <c r="BEI1" s="738"/>
      <c r="BEJ1" s="738"/>
      <c r="BEK1" s="738"/>
      <c r="BEL1" s="738"/>
      <c r="BEM1" s="738"/>
      <c r="BEN1" s="738"/>
      <c r="BEO1" s="738"/>
      <c r="BEP1" s="738"/>
      <c r="BEQ1" s="738"/>
      <c r="BER1" s="738"/>
      <c r="BES1" s="738"/>
      <c r="BET1" s="738"/>
      <c r="BEU1" s="738"/>
      <c r="BEV1" s="738"/>
      <c r="BEW1" s="738"/>
      <c r="BEX1" s="738"/>
      <c r="BEY1" s="738"/>
      <c r="BEZ1" s="738"/>
      <c r="BFA1" s="738"/>
      <c r="BFB1" s="738"/>
      <c r="BFC1" s="738"/>
      <c r="BFD1" s="738"/>
      <c r="BFE1" s="738"/>
      <c r="BFF1" s="738"/>
      <c r="BFG1" s="738"/>
      <c r="BFH1" s="738"/>
      <c r="BFI1" s="738"/>
      <c r="BFJ1" s="738"/>
      <c r="BFK1" s="738"/>
      <c r="BFL1" s="738"/>
      <c r="BFM1" s="738"/>
      <c r="BFN1" s="738"/>
      <c r="BFO1" s="738"/>
      <c r="BFP1" s="738"/>
      <c r="BFQ1" s="738"/>
      <c r="BFR1" s="738"/>
      <c r="BFS1" s="738"/>
      <c r="BFT1" s="738"/>
      <c r="BFU1" s="738"/>
      <c r="BFV1" s="738"/>
      <c r="BFW1" s="738"/>
      <c r="BFX1" s="738"/>
      <c r="BFY1" s="738"/>
      <c r="BFZ1" s="738"/>
      <c r="BGA1" s="738"/>
      <c r="BGB1" s="738"/>
      <c r="BGC1" s="738"/>
      <c r="BGD1" s="738"/>
      <c r="BGE1" s="738"/>
      <c r="BGF1" s="738"/>
      <c r="BGG1" s="738"/>
      <c r="BGH1" s="738"/>
      <c r="BGI1" s="738"/>
      <c r="BGJ1" s="738"/>
      <c r="BGK1" s="738"/>
      <c r="BGL1" s="738"/>
      <c r="BGM1" s="738"/>
      <c r="BGN1" s="738"/>
      <c r="BGO1" s="738"/>
      <c r="BGP1" s="738"/>
      <c r="BGQ1" s="738"/>
      <c r="BGR1" s="738"/>
      <c r="BGS1" s="738"/>
      <c r="BGT1" s="738"/>
      <c r="BGU1" s="738"/>
      <c r="BGV1" s="738"/>
      <c r="BGW1" s="738"/>
      <c r="BGX1" s="738"/>
      <c r="BGY1" s="738"/>
      <c r="BGZ1" s="738"/>
      <c r="BHA1" s="738"/>
      <c r="BHB1" s="738"/>
      <c r="BHC1" s="738"/>
      <c r="BHD1" s="738"/>
      <c r="BHE1" s="738"/>
      <c r="BHF1" s="738"/>
      <c r="BHG1" s="738"/>
      <c r="BHH1" s="738"/>
      <c r="BHI1" s="738"/>
      <c r="BHJ1" s="738"/>
      <c r="BHK1" s="738"/>
      <c r="BHL1" s="738"/>
      <c r="BHM1" s="738"/>
      <c r="BHN1" s="738"/>
      <c r="BHO1" s="738"/>
      <c r="BHP1" s="738"/>
      <c r="BHQ1" s="738"/>
      <c r="BHR1" s="738"/>
      <c r="BHS1" s="738"/>
      <c r="BHT1" s="738"/>
      <c r="BHU1" s="738"/>
      <c r="BHV1" s="738"/>
      <c r="BHW1" s="738"/>
      <c r="BHX1" s="738"/>
      <c r="BHY1" s="738"/>
      <c r="BHZ1" s="738"/>
      <c r="BIA1" s="738"/>
      <c r="BIB1" s="738"/>
      <c r="BIC1" s="738"/>
      <c r="BID1" s="738"/>
      <c r="BIE1" s="738"/>
      <c r="BIF1" s="738"/>
      <c r="BIG1" s="738"/>
      <c r="BIH1" s="738"/>
      <c r="BII1" s="738"/>
      <c r="BIJ1" s="738"/>
      <c r="BIK1" s="738"/>
      <c r="BIL1" s="738"/>
      <c r="BIM1" s="738"/>
      <c r="BIN1" s="738"/>
      <c r="BIO1" s="738"/>
      <c r="BIP1" s="738"/>
      <c r="BIQ1" s="738"/>
      <c r="BIR1" s="738"/>
      <c r="BIS1" s="738"/>
      <c r="BIT1" s="738"/>
      <c r="BIU1" s="738"/>
      <c r="BIV1" s="738"/>
      <c r="BIW1" s="738"/>
      <c r="BIX1" s="738"/>
      <c r="BIY1" s="738"/>
      <c r="BIZ1" s="738"/>
      <c r="BJA1" s="738"/>
      <c r="BJB1" s="738"/>
      <c r="BJC1" s="738"/>
      <c r="BJD1" s="738"/>
      <c r="BJE1" s="738"/>
      <c r="BJF1" s="738"/>
      <c r="BJG1" s="738"/>
      <c r="BJH1" s="738"/>
      <c r="BJI1" s="738"/>
      <c r="BJJ1" s="738"/>
      <c r="BJK1" s="738"/>
      <c r="BJL1" s="738"/>
      <c r="BJM1" s="738"/>
      <c r="BJN1" s="738"/>
      <c r="BJO1" s="738"/>
      <c r="BJP1" s="738"/>
      <c r="BJQ1" s="738"/>
      <c r="BJR1" s="738"/>
      <c r="BJS1" s="738"/>
      <c r="BJT1" s="738"/>
      <c r="BJU1" s="738"/>
      <c r="BJV1" s="738"/>
      <c r="BJW1" s="738"/>
      <c r="BJX1" s="738"/>
      <c r="BJY1" s="738"/>
      <c r="BJZ1" s="738"/>
      <c r="BKA1" s="738"/>
      <c r="BKB1" s="738"/>
      <c r="BKC1" s="738"/>
      <c r="BKD1" s="738"/>
      <c r="BKE1" s="738"/>
      <c r="BKF1" s="738"/>
      <c r="BKG1" s="738"/>
      <c r="BKH1" s="738"/>
      <c r="BKI1" s="738"/>
      <c r="BKJ1" s="738"/>
      <c r="BKK1" s="738"/>
      <c r="BKL1" s="738"/>
      <c r="BKM1" s="738"/>
      <c r="BKN1" s="738"/>
      <c r="BKO1" s="738"/>
      <c r="BKP1" s="738"/>
      <c r="BKQ1" s="738"/>
      <c r="BKR1" s="738"/>
      <c r="BKS1" s="738"/>
      <c r="BKT1" s="738"/>
      <c r="BKU1" s="738"/>
      <c r="BKV1" s="738"/>
      <c r="BKW1" s="738"/>
      <c r="BKX1" s="738"/>
      <c r="BKY1" s="738"/>
      <c r="BKZ1" s="738"/>
      <c r="BLA1" s="738"/>
      <c r="BLB1" s="738"/>
      <c r="BLC1" s="738"/>
      <c r="BLD1" s="738"/>
      <c r="BLE1" s="738"/>
      <c r="BLF1" s="738"/>
      <c r="BLG1" s="738"/>
      <c r="BLH1" s="738"/>
      <c r="BLI1" s="738"/>
      <c r="BLJ1" s="738"/>
      <c r="BLK1" s="738"/>
      <c r="BLL1" s="738"/>
      <c r="BLM1" s="738"/>
      <c r="BLN1" s="738"/>
      <c r="BLO1" s="738"/>
      <c r="BLP1" s="738"/>
      <c r="BLQ1" s="738"/>
      <c r="BLR1" s="738"/>
      <c r="BLS1" s="738"/>
      <c r="BLT1" s="738"/>
      <c r="BLU1" s="738"/>
      <c r="BLV1" s="738"/>
      <c r="BLW1" s="738"/>
      <c r="BLX1" s="738"/>
      <c r="BLY1" s="738"/>
      <c r="BLZ1" s="738"/>
      <c r="BMA1" s="738"/>
      <c r="BMB1" s="738"/>
      <c r="BMC1" s="738"/>
      <c r="BMD1" s="738"/>
      <c r="BME1" s="738"/>
      <c r="BMF1" s="738"/>
      <c r="BMG1" s="738"/>
      <c r="BMH1" s="738"/>
      <c r="BMI1" s="738"/>
      <c r="BMJ1" s="738"/>
      <c r="BMK1" s="738"/>
      <c r="BML1" s="738"/>
      <c r="BMM1" s="738"/>
      <c r="BMN1" s="738"/>
      <c r="BMO1" s="738"/>
      <c r="BMP1" s="738"/>
      <c r="BMQ1" s="738"/>
      <c r="BMR1" s="738"/>
      <c r="BMS1" s="738"/>
      <c r="BMT1" s="738"/>
      <c r="BMU1" s="738"/>
      <c r="BMV1" s="738"/>
      <c r="BMW1" s="738"/>
      <c r="BMX1" s="738"/>
      <c r="BMY1" s="738"/>
      <c r="BMZ1" s="738"/>
      <c r="BNA1" s="738"/>
      <c r="BNB1" s="738"/>
      <c r="BNC1" s="738"/>
      <c r="BND1" s="738"/>
      <c r="BNE1" s="738"/>
      <c r="BNF1" s="738"/>
      <c r="BNG1" s="738"/>
      <c r="BNH1" s="738"/>
      <c r="BNI1" s="738"/>
      <c r="BNJ1" s="738"/>
      <c r="BNK1" s="738"/>
      <c r="BNL1" s="738"/>
      <c r="BNM1" s="738"/>
      <c r="BNN1" s="738"/>
      <c r="BNO1" s="738"/>
      <c r="BNP1" s="738"/>
      <c r="BNQ1" s="738"/>
      <c r="BNR1" s="738"/>
      <c r="BNS1" s="738"/>
      <c r="BNT1" s="738"/>
      <c r="BNU1" s="738"/>
      <c r="BNV1" s="738"/>
      <c r="BNW1" s="738"/>
      <c r="BNX1" s="738"/>
      <c r="BNY1" s="738"/>
      <c r="BNZ1" s="738"/>
      <c r="BOA1" s="738"/>
      <c r="BOB1" s="738"/>
      <c r="BOC1" s="738"/>
      <c r="BOD1" s="738"/>
      <c r="BOE1" s="738"/>
      <c r="BOF1" s="738"/>
      <c r="BOG1" s="738"/>
      <c r="BOH1" s="738"/>
      <c r="BOI1" s="738"/>
      <c r="BOJ1" s="738"/>
      <c r="BOK1" s="738"/>
      <c r="BOL1" s="738"/>
      <c r="BOM1" s="738"/>
      <c r="BON1" s="738"/>
      <c r="BOO1" s="738"/>
      <c r="BOP1" s="738"/>
      <c r="BOQ1" s="738"/>
      <c r="BOR1" s="738"/>
      <c r="BOS1" s="738"/>
      <c r="BOT1" s="738"/>
      <c r="BOU1" s="738"/>
      <c r="BOV1" s="738"/>
      <c r="BOW1" s="738"/>
      <c r="BOX1" s="738"/>
      <c r="BOY1" s="738"/>
      <c r="BOZ1" s="738"/>
      <c r="BPA1" s="738"/>
      <c r="BPB1" s="738"/>
      <c r="BPC1" s="738"/>
      <c r="BPD1" s="738"/>
      <c r="BPE1" s="738"/>
      <c r="BPF1" s="738"/>
      <c r="BPG1" s="738"/>
      <c r="BPH1" s="738"/>
      <c r="BPI1" s="738"/>
      <c r="BPJ1" s="738"/>
      <c r="BPK1" s="738"/>
      <c r="BPL1" s="738"/>
      <c r="BPM1" s="738"/>
      <c r="BPN1" s="738"/>
      <c r="BPO1" s="738"/>
      <c r="BPP1" s="738"/>
      <c r="BPQ1" s="738"/>
      <c r="BPR1" s="738"/>
      <c r="BPS1" s="738"/>
      <c r="BPT1" s="738"/>
      <c r="BPU1" s="738"/>
      <c r="BPV1" s="738"/>
      <c r="BPW1" s="738"/>
      <c r="BPX1" s="738"/>
      <c r="BPY1" s="738"/>
      <c r="BPZ1" s="738"/>
      <c r="BQA1" s="738"/>
      <c r="BQB1" s="738"/>
      <c r="BQC1" s="738"/>
      <c r="BQD1" s="738"/>
      <c r="BQE1" s="738"/>
      <c r="BQF1" s="738"/>
      <c r="BQG1" s="738"/>
      <c r="BQH1" s="738"/>
      <c r="BQI1" s="738"/>
      <c r="BQJ1" s="738"/>
      <c r="BQK1" s="738"/>
      <c r="BQL1" s="738"/>
      <c r="BQM1" s="738"/>
      <c r="BQN1" s="738"/>
      <c r="BQO1" s="738"/>
      <c r="BQP1" s="738"/>
      <c r="BQQ1" s="738"/>
      <c r="BQR1" s="738"/>
      <c r="BQS1" s="738"/>
      <c r="BQT1" s="738"/>
      <c r="BQU1" s="738"/>
      <c r="BQV1" s="738"/>
      <c r="BQW1" s="738"/>
      <c r="BQX1" s="738"/>
      <c r="BQY1" s="738"/>
      <c r="BQZ1" s="738"/>
      <c r="BRA1" s="738"/>
      <c r="BRB1" s="738"/>
      <c r="BRC1" s="738"/>
      <c r="BRD1" s="738"/>
      <c r="BRE1" s="738"/>
      <c r="BRF1" s="738"/>
      <c r="BRG1" s="738"/>
      <c r="BRH1" s="738"/>
      <c r="BRI1" s="738"/>
      <c r="BRJ1" s="738"/>
      <c r="BRK1" s="738"/>
      <c r="BRL1" s="738"/>
      <c r="BRM1" s="738"/>
      <c r="BRN1" s="738"/>
      <c r="BRO1" s="738"/>
      <c r="BRP1" s="738"/>
      <c r="BRQ1" s="738"/>
      <c r="BRR1" s="738"/>
      <c r="BRS1" s="738"/>
      <c r="BRT1" s="738"/>
      <c r="BRU1" s="738"/>
      <c r="BRV1" s="738"/>
      <c r="BRW1" s="738"/>
      <c r="BRX1" s="738"/>
      <c r="BRY1" s="738"/>
      <c r="BRZ1" s="738"/>
      <c r="BSA1" s="738"/>
      <c r="BSB1" s="738"/>
      <c r="BSC1" s="738"/>
      <c r="BSD1" s="738"/>
      <c r="BSE1" s="738"/>
      <c r="BSF1" s="738"/>
      <c r="BSG1" s="738"/>
      <c r="BSH1" s="738"/>
      <c r="BSI1" s="738"/>
      <c r="BSJ1" s="738"/>
      <c r="BSK1" s="738"/>
      <c r="BSL1" s="738"/>
      <c r="BSM1" s="738"/>
      <c r="BSN1" s="738"/>
      <c r="BSO1" s="738"/>
      <c r="BSP1" s="738"/>
      <c r="BSQ1" s="738"/>
      <c r="BSR1" s="738"/>
      <c r="BSS1" s="738"/>
      <c r="BST1" s="738"/>
      <c r="BSU1" s="738"/>
      <c r="BSV1" s="738"/>
      <c r="BSW1" s="738"/>
      <c r="BSX1" s="738"/>
      <c r="BSY1" s="738"/>
      <c r="BSZ1" s="738"/>
      <c r="BTA1" s="738"/>
      <c r="BTB1" s="738"/>
      <c r="BTC1" s="738"/>
      <c r="BTD1" s="738"/>
      <c r="BTE1" s="738"/>
      <c r="BTF1" s="738"/>
      <c r="BTG1" s="738"/>
      <c r="BTH1" s="738"/>
      <c r="BTI1" s="738"/>
      <c r="BTJ1" s="738"/>
      <c r="BTK1" s="738"/>
      <c r="BTL1" s="738"/>
      <c r="BTM1" s="738"/>
      <c r="BTN1" s="738"/>
      <c r="BTO1" s="738"/>
      <c r="BTP1" s="738"/>
      <c r="BTQ1" s="738"/>
      <c r="BTR1" s="738"/>
      <c r="BTS1" s="738"/>
      <c r="BTT1" s="738"/>
      <c r="BTU1" s="738"/>
      <c r="BTV1" s="738"/>
      <c r="BTW1" s="738"/>
      <c r="BTX1" s="738"/>
      <c r="BTY1" s="738"/>
      <c r="BTZ1" s="738"/>
      <c r="BUA1" s="738"/>
      <c r="BUB1" s="738"/>
      <c r="BUC1" s="738"/>
      <c r="BUD1" s="738"/>
      <c r="BUE1" s="738"/>
      <c r="BUF1" s="738"/>
      <c r="BUG1" s="738"/>
      <c r="BUH1" s="738"/>
      <c r="BUI1" s="738"/>
      <c r="BUJ1" s="738"/>
      <c r="BUK1" s="738"/>
      <c r="BUL1" s="738"/>
      <c r="BUM1" s="738"/>
      <c r="BUN1" s="738"/>
      <c r="BUO1" s="738"/>
      <c r="BUP1" s="738"/>
      <c r="BUQ1" s="738"/>
      <c r="BUR1" s="738"/>
      <c r="BUS1" s="738"/>
      <c r="BUT1" s="738"/>
      <c r="BUU1" s="738"/>
      <c r="BUV1" s="738"/>
      <c r="BUW1" s="738"/>
      <c r="BUX1" s="738"/>
      <c r="BUY1" s="738"/>
      <c r="BUZ1" s="738"/>
      <c r="BVA1" s="738"/>
      <c r="BVB1" s="738"/>
      <c r="BVC1" s="738"/>
      <c r="BVD1" s="738"/>
      <c r="BVE1" s="738"/>
      <c r="BVF1" s="738"/>
      <c r="BVG1" s="738"/>
      <c r="BVH1" s="738"/>
      <c r="BVI1" s="738"/>
      <c r="BVJ1" s="738"/>
      <c r="BVK1" s="738"/>
      <c r="BVL1" s="738"/>
      <c r="BVM1" s="738"/>
      <c r="BVN1" s="738"/>
      <c r="BVO1" s="738"/>
      <c r="BVP1" s="738"/>
      <c r="BVQ1" s="738"/>
      <c r="BVR1" s="738"/>
      <c r="BVS1" s="738"/>
      <c r="BVT1" s="738"/>
      <c r="BVU1" s="738"/>
      <c r="BVV1" s="738"/>
      <c r="BVW1" s="738"/>
      <c r="BVX1" s="738"/>
      <c r="BVY1" s="738"/>
      <c r="BVZ1" s="738"/>
      <c r="BWA1" s="738"/>
      <c r="BWB1" s="738"/>
      <c r="BWC1" s="738"/>
      <c r="BWD1" s="738"/>
      <c r="BWE1" s="738"/>
      <c r="BWF1" s="738"/>
      <c r="BWG1" s="738"/>
      <c r="BWH1" s="738"/>
      <c r="BWI1" s="738"/>
      <c r="BWJ1" s="738"/>
      <c r="BWK1" s="738"/>
      <c r="BWL1" s="738"/>
      <c r="BWM1" s="738"/>
      <c r="BWN1" s="738"/>
      <c r="BWO1" s="738"/>
      <c r="BWP1" s="738"/>
      <c r="BWQ1" s="738"/>
      <c r="BWR1" s="738"/>
      <c r="BWS1" s="738"/>
      <c r="BWT1" s="738"/>
      <c r="BWU1" s="738"/>
      <c r="BWV1" s="738"/>
      <c r="BWW1" s="738"/>
      <c r="BWX1" s="738"/>
      <c r="BWY1" s="738"/>
      <c r="BWZ1" s="738"/>
      <c r="BXA1" s="738"/>
      <c r="BXB1" s="738"/>
      <c r="BXC1" s="738"/>
      <c r="BXD1" s="738"/>
      <c r="BXE1" s="738"/>
      <c r="BXF1" s="738"/>
      <c r="BXG1" s="738"/>
      <c r="BXH1" s="738"/>
      <c r="BXI1" s="738"/>
      <c r="BXJ1" s="738"/>
      <c r="BXK1" s="738"/>
      <c r="BXL1" s="738"/>
      <c r="BXM1" s="738"/>
      <c r="BXN1" s="738"/>
      <c r="BXO1" s="738"/>
      <c r="BXP1" s="738"/>
      <c r="BXQ1" s="738"/>
      <c r="BXR1" s="738"/>
      <c r="BXS1" s="738"/>
      <c r="BXT1" s="738"/>
      <c r="BXU1" s="738"/>
      <c r="BXV1" s="738"/>
      <c r="BXW1" s="738"/>
      <c r="BXX1" s="738"/>
      <c r="BXY1" s="738"/>
      <c r="BXZ1" s="738"/>
      <c r="BYA1" s="738"/>
      <c r="BYB1" s="738"/>
      <c r="BYC1" s="738"/>
      <c r="BYD1" s="738"/>
      <c r="BYE1" s="738"/>
      <c r="BYF1" s="738"/>
      <c r="BYG1" s="738"/>
      <c r="BYH1" s="738"/>
      <c r="BYI1" s="738"/>
      <c r="BYJ1" s="738"/>
      <c r="BYK1" s="738"/>
      <c r="BYL1" s="738"/>
      <c r="BYM1" s="738"/>
      <c r="BYN1" s="738"/>
      <c r="BYO1" s="738"/>
      <c r="BYP1" s="738"/>
      <c r="BYQ1" s="738"/>
      <c r="BYR1" s="738"/>
      <c r="BYS1" s="738"/>
      <c r="BYT1" s="738"/>
      <c r="BYU1" s="738"/>
      <c r="BYV1" s="738"/>
      <c r="BYW1" s="738"/>
      <c r="BYX1" s="738"/>
      <c r="BYY1" s="738"/>
      <c r="BYZ1" s="738"/>
      <c r="BZA1" s="738"/>
      <c r="BZB1" s="738"/>
      <c r="BZC1" s="738"/>
      <c r="BZD1" s="738"/>
      <c r="BZE1" s="738"/>
      <c r="BZF1" s="738"/>
      <c r="BZG1" s="738"/>
      <c r="BZH1" s="738"/>
      <c r="BZI1" s="738"/>
      <c r="BZJ1" s="738"/>
      <c r="BZK1" s="738"/>
      <c r="BZL1" s="738"/>
      <c r="BZM1" s="738"/>
      <c r="BZN1" s="738"/>
      <c r="BZO1" s="738"/>
      <c r="BZP1" s="738"/>
      <c r="BZQ1" s="738"/>
      <c r="BZR1" s="738"/>
      <c r="BZS1" s="738"/>
      <c r="BZT1" s="738"/>
      <c r="BZU1" s="738"/>
      <c r="BZV1" s="738"/>
      <c r="BZW1" s="738"/>
      <c r="BZX1" s="738"/>
      <c r="BZY1" s="738"/>
      <c r="BZZ1" s="738"/>
      <c r="CAA1" s="738"/>
      <c r="CAB1" s="738"/>
      <c r="CAC1" s="738"/>
      <c r="CAD1" s="738"/>
      <c r="CAE1" s="738"/>
      <c r="CAF1" s="738"/>
      <c r="CAG1" s="738"/>
      <c r="CAH1" s="738"/>
      <c r="CAI1" s="738"/>
      <c r="CAJ1" s="738"/>
      <c r="CAK1" s="738"/>
      <c r="CAL1" s="738"/>
      <c r="CAM1" s="738"/>
      <c r="CAN1" s="738"/>
      <c r="CAO1" s="738"/>
      <c r="CAP1" s="738"/>
      <c r="CAQ1" s="738"/>
      <c r="CAR1" s="738"/>
      <c r="CAS1" s="738"/>
      <c r="CAT1" s="738"/>
      <c r="CAU1" s="738"/>
      <c r="CAV1" s="738"/>
      <c r="CAW1" s="738"/>
      <c r="CAX1" s="738"/>
      <c r="CAY1" s="738"/>
      <c r="CAZ1" s="738"/>
      <c r="CBA1" s="738"/>
      <c r="CBB1" s="738"/>
      <c r="CBC1" s="738"/>
      <c r="CBD1" s="738"/>
      <c r="CBE1" s="738"/>
      <c r="CBF1" s="738"/>
      <c r="CBG1" s="738"/>
      <c r="CBH1" s="738"/>
      <c r="CBI1" s="738"/>
      <c r="CBJ1" s="738"/>
      <c r="CBK1" s="738"/>
      <c r="CBL1" s="738"/>
      <c r="CBM1" s="738"/>
      <c r="CBN1" s="738"/>
      <c r="CBO1" s="738"/>
      <c r="CBP1" s="738"/>
      <c r="CBQ1" s="738"/>
      <c r="CBR1" s="738"/>
      <c r="CBS1" s="738"/>
      <c r="CBT1" s="738"/>
      <c r="CBU1" s="738"/>
      <c r="CBV1" s="738"/>
      <c r="CBW1" s="738"/>
      <c r="CBX1" s="738"/>
      <c r="CBY1" s="738"/>
      <c r="CBZ1" s="738"/>
      <c r="CCA1" s="738"/>
      <c r="CCB1" s="738"/>
      <c r="CCC1" s="738"/>
      <c r="CCD1" s="738"/>
      <c r="CCE1" s="738"/>
      <c r="CCF1" s="738"/>
      <c r="CCG1" s="738"/>
      <c r="CCH1" s="738"/>
      <c r="CCI1" s="738"/>
      <c r="CCJ1" s="738"/>
      <c r="CCK1" s="738"/>
      <c r="CCL1" s="738"/>
      <c r="CCM1" s="738"/>
      <c r="CCN1" s="738"/>
      <c r="CCO1" s="738"/>
      <c r="CCP1" s="738"/>
      <c r="CCQ1" s="738"/>
      <c r="CCR1" s="738"/>
      <c r="CCS1" s="738"/>
      <c r="CCT1" s="738"/>
      <c r="CCU1" s="738"/>
      <c r="CCV1" s="738"/>
      <c r="CCW1" s="738"/>
      <c r="CCX1" s="738"/>
      <c r="CCY1" s="738"/>
      <c r="CCZ1" s="738"/>
      <c r="CDA1" s="738"/>
      <c r="CDB1" s="738"/>
      <c r="CDC1" s="738"/>
      <c r="CDD1" s="738"/>
      <c r="CDE1" s="738"/>
      <c r="CDF1" s="738"/>
      <c r="CDG1" s="738"/>
      <c r="CDH1" s="738"/>
      <c r="CDI1" s="738"/>
      <c r="CDJ1" s="738"/>
      <c r="CDK1" s="738"/>
      <c r="CDL1" s="738"/>
      <c r="CDM1" s="738"/>
      <c r="CDN1" s="738"/>
      <c r="CDO1" s="738"/>
      <c r="CDP1" s="738"/>
      <c r="CDQ1" s="738"/>
      <c r="CDR1" s="738"/>
      <c r="CDS1" s="738"/>
      <c r="CDT1" s="738"/>
      <c r="CDU1" s="738"/>
      <c r="CDV1" s="738"/>
      <c r="CDW1" s="738"/>
      <c r="CDX1" s="738"/>
      <c r="CDY1" s="738"/>
      <c r="CDZ1" s="738"/>
      <c r="CEA1" s="738"/>
      <c r="CEB1" s="738"/>
      <c r="CEC1" s="738"/>
      <c r="CED1" s="738"/>
      <c r="CEE1" s="738"/>
      <c r="CEF1" s="738"/>
      <c r="CEG1" s="738"/>
      <c r="CEH1" s="738"/>
      <c r="CEI1" s="738"/>
      <c r="CEJ1" s="738"/>
      <c r="CEK1" s="738"/>
      <c r="CEL1" s="738"/>
      <c r="CEM1" s="738"/>
      <c r="CEN1" s="738"/>
      <c r="CEO1" s="738"/>
      <c r="CEP1" s="738"/>
      <c r="CEQ1" s="738"/>
      <c r="CER1" s="738"/>
      <c r="CES1" s="738"/>
      <c r="CET1" s="738"/>
      <c r="CEU1" s="738"/>
      <c r="CEV1" s="738"/>
      <c r="CEW1" s="738"/>
      <c r="CEX1" s="738"/>
      <c r="CEY1" s="738"/>
      <c r="CEZ1" s="738"/>
      <c r="CFA1" s="738"/>
      <c r="CFB1" s="738"/>
      <c r="CFC1" s="738"/>
      <c r="CFD1" s="738"/>
      <c r="CFE1" s="738"/>
      <c r="CFF1" s="738"/>
      <c r="CFG1" s="738"/>
      <c r="CFH1" s="738"/>
      <c r="CFI1" s="738"/>
      <c r="CFJ1" s="738"/>
      <c r="CFK1" s="738"/>
      <c r="CFL1" s="738"/>
      <c r="CFM1" s="738"/>
      <c r="CFN1" s="738"/>
      <c r="CFO1" s="738"/>
      <c r="CFP1" s="738"/>
      <c r="CFQ1" s="738"/>
      <c r="CFR1" s="738"/>
      <c r="CFS1" s="738"/>
      <c r="CFT1" s="738"/>
      <c r="CFU1" s="738"/>
      <c r="CFV1" s="738"/>
      <c r="CFW1" s="738"/>
      <c r="CFX1" s="738"/>
      <c r="CFY1" s="738"/>
      <c r="CFZ1" s="738"/>
      <c r="CGA1" s="738"/>
      <c r="CGB1" s="738"/>
      <c r="CGC1" s="738"/>
      <c r="CGD1" s="738"/>
      <c r="CGE1" s="738"/>
      <c r="CGF1" s="738"/>
      <c r="CGG1" s="738"/>
      <c r="CGH1" s="738"/>
      <c r="CGI1" s="738"/>
      <c r="CGJ1" s="738"/>
      <c r="CGK1" s="738"/>
      <c r="CGL1" s="738"/>
      <c r="CGM1" s="738"/>
      <c r="CGN1" s="738"/>
      <c r="CGO1" s="738"/>
      <c r="CGP1" s="738"/>
      <c r="CGQ1" s="738"/>
      <c r="CGR1" s="738"/>
      <c r="CGS1" s="738"/>
      <c r="CGT1" s="738"/>
      <c r="CGU1" s="738"/>
      <c r="CGV1" s="738"/>
      <c r="CGW1" s="738"/>
      <c r="CGX1" s="738"/>
      <c r="CGY1" s="738"/>
      <c r="CGZ1" s="738"/>
      <c r="CHA1" s="738"/>
      <c r="CHB1" s="738"/>
      <c r="CHC1" s="738"/>
      <c r="CHD1" s="738"/>
      <c r="CHE1" s="738"/>
      <c r="CHF1" s="738"/>
      <c r="CHG1" s="738"/>
      <c r="CHH1" s="738"/>
      <c r="CHI1" s="738"/>
      <c r="CHJ1" s="738"/>
      <c r="CHK1" s="738"/>
      <c r="CHL1" s="738"/>
      <c r="CHM1" s="738"/>
      <c r="CHN1" s="738"/>
      <c r="CHO1" s="738"/>
      <c r="CHP1" s="738"/>
      <c r="CHQ1" s="738"/>
      <c r="CHR1" s="738"/>
      <c r="CHS1" s="738"/>
      <c r="CHT1" s="738"/>
      <c r="CHU1" s="738"/>
      <c r="CHV1" s="738"/>
      <c r="CHW1" s="738"/>
      <c r="CHX1" s="738"/>
      <c r="CHY1" s="738"/>
      <c r="CHZ1" s="738"/>
      <c r="CIA1" s="738"/>
      <c r="CIB1" s="738"/>
      <c r="CIC1" s="738"/>
      <c r="CID1" s="738"/>
      <c r="CIE1" s="738"/>
      <c r="CIF1" s="738"/>
      <c r="CIG1" s="738"/>
      <c r="CIH1" s="738"/>
      <c r="CII1" s="738"/>
      <c r="CIJ1" s="738"/>
      <c r="CIK1" s="738"/>
      <c r="CIL1" s="738"/>
      <c r="CIM1" s="738"/>
      <c r="CIN1" s="738"/>
      <c r="CIO1" s="738"/>
      <c r="CIP1" s="738"/>
      <c r="CIQ1" s="738"/>
      <c r="CIR1" s="738"/>
      <c r="CIS1" s="738"/>
      <c r="CIT1" s="738"/>
      <c r="CIU1" s="738"/>
      <c r="CIV1" s="738"/>
      <c r="CIW1" s="738"/>
      <c r="CIX1" s="738"/>
      <c r="CIY1" s="738"/>
      <c r="CIZ1" s="738"/>
      <c r="CJA1" s="738"/>
      <c r="CJB1" s="738"/>
      <c r="CJC1" s="738"/>
      <c r="CJD1" s="738"/>
      <c r="CJE1" s="738"/>
      <c r="CJF1" s="738"/>
      <c r="CJG1" s="738"/>
      <c r="CJH1" s="738"/>
      <c r="CJI1" s="738"/>
      <c r="CJJ1" s="738"/>
      <c r="CJK1" s="738"/>
      <c r="CJL1" s="738"/>
      <c r="CJM1" s="738"/>
      <c r="CJN1" s="738"/>
      <c r="CJO1" s="738"/>
      <c r="CJP1" s="738"/>
      <c r="CJQ1" s="738"/>
      <c r="CJR1" s="738"/>
      <c r="CJS1" s="738"/>
      <c r="CJT1" s="738"/>
      <c r="CJU1" s="738"/>
      <c r="CJV1" s="738"/>
      <c r="CJW1" s="738"/>
      <c r="CJX1" s="738"/>
      <c r="CJY1" s="738"/>
      <c r="CJZ1" s="738"/>
      <c r="CKA1" s="738"/>
      <c r="CKB1" s="738"/>
      <c r="CKC1" s="738"/>
      <c r="CKD1" s="738"/>
      <c r="CKE1" s="738"/>
      <c r="CKF1" s="738"/>
      <c r="CKG1" s="738"/>
      <c r="CKH1" s="738"/>
      <c r="CKI1" s="738"/>
      <c r="CKJ1" s="738"/>
      <c r="CKK1" s="738"/>
      <c r="CKL1" s="738"/>
      <c r="CKM1" s="738"/>
      <c r="CKN1" s="738"/>
      <c r="CKO1" s="738"/>
      <c r="CKP1" s="738"/>
      <c r="CKQ1" s="738"/>
      <c r="CKR1" s="738"/>
      <c r="CKS1" s="738"/>
      <c r="CKT1" s="738"/>
      <c r="CKU1" s="738"/>
      <c r="CKV1" s="738"/>
      <c r="CKW1" s="738"/>
      <c r="CKX1" s="738"/>
      <c r="CKY1" s="738"/>
      <c r="CKZ1" s="738"/>
      <c r="CLA1" s="738"/>
      <c r="CLB1" s="738"/>
      <c r="CLC1" s="738"/>
      <c r="CLD1" s="738"/>
      <c r="CLE1" s="738"/>
      <c r="CLF1" s="738"/>
      <c r="CLG1" s="738"/>
      <c r="CLH1" s="738"/>
      <c r="CLI1" s="738"/>
      <c r="CLJ1" s="738"/>
      <c r="CLK1" s="738"/>
      <c r="CLL1" s="738"/>
      <c r="CLM1" s="738"/>
      <c r="CLN1" s="738"/>
      <c r="CLO1" s="738"/>
      <c r="CLP1" s="738"/>
      <c r="CLQ1" s="738"/>
      <c r="CLR1" s="738"/>
      <c r="CLS1" s="738"/>
      <c r="CLT1" s="738"/>
      <c r="CLU1" s="738"/>
      <c r="CLV1" s="738"/>
      <c r="CLW1" s="738"/>
      <c r="CLX1" s="738"/>
      <c r="CLY1" s="738"/>
      <c r="CLZ1" s="738"/>
      <c r="CMA1" s="738"/>
      <c r="CMB1" s="738"/>
      <c r="CMC1" s="738"/>
      <c r="CMD1" s="738"/>
      <c r="CME1" s="738"/>
      <c r="CMF1" s="738"/>
      <c r="CMG1" s="738"/>
      <c r="CMH1" s="738"/>
      <c r="CMI1" s="738"/>
      <c r="CMJ1" s="738"/>
      <c r="CMK1" s="738"/>
      <c r="CML1" s="738"/>
      <c r="CMM1" s="738"/>
      <c r="CMN1" s="738"/>
      <c r="CMO1" s="738"/>
      <c r="CMP1" s="738"/>
      <c r="CMQ1" s="738"/>
      <c r="CMR1" s="738"/>
      <c r="CMS1" s="738"/>
      <c r="CMT1" s="738"/>
      <c r="CMU1" s="738"/>
      <c r="CMV1" s="738"/>
      <c r="CMW1" s="738"/>
      <c r="CMX1" s="738"/>
      <c r="CMY1" s="738"/>
      <c r="CMZ1" s="738"/>
      <c r="CNA1" s="738"/>
      <c r="CNB1" s="738"/>
      <c r="CNC1" s="738"/>
      <c r="CND1" s="738"/>
      <c r="CNE1" s="738"/>
      <c r="CNF1" s="738"/>
      <c r="CNG1" s="738"/>
      <c r="CNH1" s="738"/>
      <c r="CNI1" s="738"/>
      <c r="CNJ1" s="738"/>
      <c r="CNK1" s="738"/>
      <c r="CNL1" s="738"/>
      <c r="CNM1" s="738"/>
      <c r="CNN1" s="738"/>
      <c r="CNO1" s="738"/>
      <c r="CNP1" s="738"/>
      <c r="CNQ1" s="738"/>
      <c r="CNR1" s="738"/>
      <c r="CNS1" s="738"/>
      <c r="CNT1" s="738"/>
      <c r="CNU1" s="738"/>
      <c r="CNV1" s="738"/>
      <c r="CNW1" s="738"/>
      <c r="CNX1" s="738"/>
      <c r="CNY1" s="738"/>
      <c r="CNZ1" s="738"/>
      <c r="COA1" s="738"/>
      <c r="COB1" s="738"/>
      <c r="COC1" s="738"/>
      <c r="COD1" s="738"/>
      <c r="COE1" s="738"/>
      <c r="COF1" s="738"/>
      <c r="COG1" s="738"/>
      <c r="COH1" s="738"/>
      <c r="COI1" s="738"/>
      <c r="COJ1" s="738"/>
      <c r="COK1" s="738"/>
      <c r="COL1" s="738"/>
      <c r="COM1" s="738"/>
      <c r="CON1" s="738"/>
      <c r="COO1" s="738"/>
      <c r="COP1" s="738"/>
      <c r="COQ1" s="738"/>
      <c r="COR1" s="738"/>
      <c r="COS1" s="738"/>
      <c r="COT1" s="738"/>
      <c r="COU1" s="738"/>
      <c r="COV1" s="738"/>
      <c r="COW1" s="738"/>
      <c r="COX1" s="738"/>
      <c r="COY1" s="738"/>
      <c r="COZ1" s="738"/>
      <c r="CPA1" s="738"/>
      <c r="CPB1" s="738"/>
      <c r="CPC1" s="738"/>
      <c r="CPD1" s="738"/>
      <c r="CPE1" s="738"/>
      <c r="CPF1" s="738"/>
      <c r="CPG1" s="738"/>
      <c r="CPH1" s="738"/>
      <c r="CPI1" s="738"/>
      <c r="CPJ1" s="738"/>
      <c r="CPK1" s="738"/>
      <c r="CPL1" s="738"/>
      <c r="CPM1" s="738"/>
      <c r="CPN1" s="738"/>
      <c r="CPO1" s="738"/>
      <c r="CPP1" s="738"/>
      <c r="CPQ1" s="738"/>
      <c r="CPR1" s="738"/>
      <c r="CPS1" s="738"/>
      <c r="CPT1" s="738"/>
      <c r="CPU1" s="738"/>
      <c r="CPV1" s="738"/>
      <c r="CPW1" s="738"/>
      <c r="CPX1" s="738"/>
      <c r="CPY1" s="738"/>
      <c r="CPZ1" s="738"/>
      <c r="CQA1" s="738"/>
      <c r="CQB1" s="738"/>
      <c r="CQC1" s="738"/>
      <c r="CQD1" s="738"/>
      <c r="CQE1" s="738"/>
      <c r="CQF1" s="738"/>
      <c r="CQG1" s="738"/>
      <c r="CQH1" s="738"/>
      <c r="CQI1" s="738"/>
      <c r="CQJ1" s="738"/>
      <c r="CQK1" s="738"/>
      <c r="CQL1" s="738"/>
      <c r="CQM1" s="738"/>
      <c r="CQN1" s="738"/>
      <c r="CQO1" s="738"/>
      <c r="CQP1" s="738"/>
      <c r="CQQ1" s="738"/>
      <c r="CQR1" s="738"/>
      <c r="CQS1" s="738"/>
      <c r="CQT1" s="738"/>
      <c r="CQU1" s="738"/>
      <c r="CQV1" s="738"/>
      <c r="CQW1" s="738"/>
      <c r="CQX1" s="738"/>
      <c r="CQY1" s="738"/>
      <c r="CQZ1" s="738"/>
      <c r="CRA1" s="738"/>
      <c r="CRB1" s="738"/>
      <c r="CRC1" s="738"/>
      <c r="CRD1" s="738"/>
      <c r="CRE1" s="738"/>
      <c r="CRF1" s="738"/>
      <c r="CRG1" s="738"/>
      <c r="CRH1" s="738"/>
      <c r="CRI1" s="738"/>
      <c r="CRJ1" s="738"/>
      <c r="CRK1" s="738"/>
      <c r="CRL1" s="738"/>
      <c r="CRM1" s="738"/>
      <c r="CRN1" s="738"/>
      <c r="CRO1" s="738"/>
      <c r="CRP1" s="738"/>
      <c r="CRQ1" s="738"/>
      <c r="CRR1" s="738"/>
      <c r="CRS1" s="738"/>
      <c r="CRT1" s="738"/>
      <c r="CRU1" s="738"/>
      <c r="CRV1" s="738"/>
      <c r="CRW1" s="738"/>
      <c r="CRX1" s="738"/>
      <c r="CRY1" s="738"/>
      <c r="CRZ1" s="738"/>
      <c r="CSA1" s="738"/>
      <c r="CSB1" s="738"/>
      <c r="CSC1" s="738"/>
      <c r="CSD1" s="738"/>
      <c r="CSE1" s="738"/>
      <c r="CSF1" s="738"/>
      <c r="CSG1" s="738"/>
      <c r="CSH1" s="738"/>
      <c r="CSI1" s="738"/>
      <c r="CSJ1" s="738"/>
      <c r="CSK1" s="738"/>
      <c r="CSL1" s="738"/>
      <c r="CSM1" s="738"/>
      <c r="CSN1" s="738"/>
      <c r="CSO1" s="738"/>
      <c r="CSP1" s="738"/>
      <c r="CSQ1" s="738"/>
      <c r="CSR1" s="738"/>
      <c r="CSS1" s="738"/>
      <c r="CST1" s="738"/>
      <c r="CSU1" s="738"/>
      <c r="CSV1" s="738"/>
      <c r="CSW1" s="738"/>
      <c r="CSX1" s="738"/>
      <c r="CSY1" s="738"/>
      <c r="CSZ1" s="738"/>
      <c r="CTA1" s="738"/>
      <c r="CTB1" s="738"/>
      <c r="CTC1" s="738"/>
      <c r="CTD1" s="738"/>
      <c r="CTE1" s="738"/>
      <c r="CTF1" s="738"/>
      <c r="CTG1" s="738"/>
      <c r="CTH1" s="738"/>
      <c r="CTI1" s="738"/>
      <c r="CTJ1" s="738"/>
      <c r="CTK1" s="738"/>
      <c r="CTL1" s="738"/>
      <c r="CTM1" s="738"/>
      <c r="CTN1" s="738"/>
      <c r="CTO1" s="738"/>
      <c r="CTP1" s="738"/>
      <c r="CTQ1" s="738"/>
      <c r="CTR1" s="738"/>
      <c r="CTS1" s="738"/>
      <c r="CTT1" s="738"/>
      <c r="CTU1" s="738"/>
      <c r="CTV1" s="738"/>
      <c r="CTW1" s="738"/>
      <c r="CTX1" s="738"/>
      <c r="CTY1" s="738"/>
      <c r="CTZ1" s="738"/>
      <c r="CUA1" s="738"/>
      <c r="CUB1" s="738"/>
      <c r="CUC1" s="738"/>
      <c r="CUD1" s="738"/>
      <c r="CUE1" s="738"/>
      <c r="CUF1" s="738"/>
      <c r="CUG1" s="738"/>
      <c r="CUH1" s="738"/>
      <c r="CUI1" s="738"/>
      <c r="CUJ1" s="738"/>
      <c r="CUK1" s="738"/>
      <c r="CUL1" s="738"/>
      <c r="CUM1" s="738"/>
      <c r="CUN1" s="738"/>
      <c r="CUO1" s="738"/>
      <c r="CUP1" s="738"/>
      <c r="CUQ1" s="738"/>
      <c r="CUR1" s="738"/>
      <c r="CUS1" s="738"/>
      <c r="CUT1" s="738"/>
      <c r="CUU1" s="738"/>
      <c r="CUV1" s="738"/>
      <c r="CUW1" s="738"/>
      <c r="CUX1" s="738"/>
      <c r="CUY1" s="738"/>
      <c r="CUZ1" s="738"/>
      <c r="CVA1" s="738"/>
      <c r="CVB1" s="738"/>
      <c r="CVC1" s="738"/>
      <c r="CVD1" s="738"/>
      <c r="CVE1" s="738"/>
      <c r="CVF1" s="738"/>
      <c r="CVG1" s="738"/>
      <c r="CVH1" s="738"/>
      <c r="CVI1" s="738"/>
      <c r="CVJ1" s="738"/>
      <c r="CVK1" s="738"/>
      <c r="CVL1" s="738"/>
      <c r="CVM1" s="738"/>
      <c r="CVN1" s="738"/>
      <c r="CVO1" s="738"/>
      <c r="CVP1" s="738"/>
      <c r="CVQ1" s="738"/>
      <c r="CVR1" s="738"/>
      <c r="CVS1" s="738"/>
      <c r="CVT1" s="738"/>
      <c r="CVU1" s="738"/>
      <c r="CVV1" s="738"/>
      <c r="CVW1" s="738"/>
      <c r="CVX1" s="738"/>
      <c r="CVY1" s="738"/>
      <c r="CVZ1" s="738"/>
      <c r="CWA1" s="738"/>
      <c r="CWB1" s="738"/>
      <c r="CWC1" s="738"/>
      <c r="CWD1" s="738"/>
      <c r="CWE1" s="738"/>
      <c r="CWF1" s="738"/>
      <c r="CWG1" s="738"/>
      <c r="CWH1" s="738"/>
      <c r="CWI1" s="738"/>
      <c r="CWJ1" s="738"/>
      <c r="CWK1" s="738"/>
      <c r="CWL1" s="738"/>
      <c r="CWM1" s="738"/>
      <c r="CWN1" s="738"/>
      <c r="CWO1" s="738"/>
      <c r="CWP1" s="738"/>
      <c r="CWQ1" s="738"/>
      <c r="CWR1" s="738"/>
      <c r="CWS1" s="738"/>
      <c r="CWT1" s="738"/>
      <c r="CWU1" s="738"/>
      <c r="CWV1" s="738"/>
      <c r="CWW1" s="738"/>
      <c r="CWX1" s="738"/>
      <c r="CWY1" s="738"/>
      <c r="CWZ1" s="738"/>
      <c r="CXA1" s="738"/>
      <c r="CXB1" s="738"/>
      <c r="CXC1" s="738"/>
      <c r="CXD1" s="738"/>
      <c r="CXE1" s="738"/>
      <c r="CXF1" s="738"/>
      <c r="CXG1" s="738"/>
      <c r="CXH1" s="738"/>
      <c r="CXI1" s="738"/>
      <c r="CXJ1" s="738"/>
      <c r="CXK1" s="738"/>
      <c r="CXL1" s="738"/>
      <c r="CXM1" s="738"/>
      <c r="CXN1" s="738"/>
      <c r="CXO1" s="738"/>
      <c r="CXP1" s="738"/>
      <c r="CXQ1" s="738"/>
      <c r="CXR1" s="738"/>
      <c r="CXS1" s="738"/>
      <c r="CXT1" s="738"/>
      <c r="CXU1" s="738"/>
      <c r="CXV1" s="738"/>
      <c r="CXW1" s="738"/>
      <c r="CXX1" s="738"/>
      <c r="CXY1" s="738"/>
      <c r="CXZ1" s="738"/>
      <c r="CYA1" s="738"/>
      <c r="CYB1" s="738"/>
      <c r="CYC1" s="738"/>
      <c r="CYD1" s="738"/>
      <c r="CYE1" s="738"/>
      <c r="CYF1" s="738"/>
      <c r="CYG1" s="738"/>
      <c r="CYH1" s="738"/>
      <c r="CYI1" s="738"/>
      <c r="CYJ1" s="738"/>
      <c r="CYK1" s="738"/>
      <c r="CYL1" s="738"/>
      <c r="CYM1" s="738"/>
      <c r="CYN1" s="738"/>
      <c r="CYO1" s="738"/>
      <c r="CYP1" s="738"/>
      <c r="CYQ1" s="738"/>
      <c r="CYR1" s="738"/>
      <c r="CYS1" s="738"/>
      <c r="CYT1" s="738"/>
      <c r="CYU1" s="738"/>
      <c r="CYV1" s="738"/>
      <c r="CYW1" s="738"/>
      <c r="CYX1" s="738"/>
      <c r="CYY1" s="738"/>
      <c r="CYZ1" s="738"/>
      <c r="CZA1" s="738"/>
      <c r="CZB1" s="738"/>
      <c r="CZC1" s="738"/>
      <c r="CZD1" s="738"/>
      <c r="CZE1" s="738"/>
      <c r="CZF1" s="738"/>
      <c r="CZG1" s="738"/>
      <c r="CZH1" s="738"/>
      <c r="CZI1" s="738"/>
      <c r="CZJ1" s="738"/>
      <c r="CZK1" s="738"/>
      <c r="CZL1" s="738"/>
      <c r="CZM1" s="738"/>
      <c r="CZN1" s="738"/>
      <c r="CZO1" s="738"/>
      <c r="CZP1" s="738"/>
      <c r="CZQ1" s="738"/>
      <c r="CZR1" s="738"/>
      <c r="CZS1" s="738"/>
      <c r="CZT1" s="738"/>
      <c r="CZU1" s="738"/>
      <c r="CZV1" s="738"/>
      <c r="CZW1" s="738"/>
      <c r="CZX1" s="738"/>
      <c r="CZY1" s="738"/>
      <c r="CZZ1" s="738"/>
      <c r="DAA1" s="738"/>
      <c r="DAB1" s="738"/>
      <c r="DAC1" s="738"/>
      <c r="DAD1" s="738"/>
      <c r="DAE1" s="738"/>
      <c r="DAF1" s="738"/>
      <c r="DAG1" s="738"/>
      <c r="DAH1" s="738"/>
      <c r="DAI1" s="738"/>
      <c r="DAJ1" s="738"/>
      <c r="DAK1" s="738"/>
      <c r="DAL1" s="738"/>
      <c r="DAM1" s="738"/>
      <c r="DAN1" s="738"/>
      <c r="DAO1" s="738"/>
      <c r="DAP1" s="738"/>
      <c r="DAQ1" s="738"/>
      <c r="DAR1" s="738"/>
      <c r="DAS1" s="738"/>
      <c r="DAT1" s="738"/>
      <c r="DAU1" s="738"/>
      <c r="DAV1" s="738"/>
      <c r="DAW1" s="738"/>
      <c r="DAX1" s="738"/>
      <c r="DAY1" s="738"/>
      <c r="DAZ1" s="738"/>
      <c r="DBA1" s="738"/>
      <c r="DBB1" s="738"/>
      <c r="DBC1" s="738"/>
      <c r="DBD1" s="738"/>
      <c r="DBE1" s="738"/>
      <c r="DBF1" s="738"/>
      <c r="DBG1" s="738"/>
      <c r="DBH1" s="738"/>
      <c r="DBI1" s="738"/>
      <c r="DBJ1" s="738"/>
      <c r="DBK1" s="738"/>
      <c r="DBL1" s="738"/>
      <c r="DBM1" s="738"/>
      <c r="DBN1" s="738"/>
      <c r="DBO1" s="738"/>
      <c r="DBP1" s="738"/>
      <c r="DBQ1" s="738"/>
      <c r="DBR1" s="738"/>
      <c r="DBS1" s="738"/>
      <c r="DBT1" s="738"/>
      <c r="DBU1" s="738"/>
      <c r="DBV1" s="738"/>
      <c r="DBW1" s="738"/>
      <c r="DBX1" s="738"/>
      <c r="DBY1" s="738"/>
      <c r="DBZ1" s="738"/>
      <c r="DCA1" s="738"/>
      <c r="DCB1" s="738"/>
      <c r="DCC1" s="738"/>
      <c r="DCD1" s="738"/>
      <c r="DCE1" s="738"/>
      <c r="DCF1" s="738"/>
      <c r="DCG1" s="738"/>
      <c r="DCH1" s="738"/>
      <c r="DCI1" s="738"/>
      <c r="DCJ1" s="738"/>
      <c r="DCK1" s="738"/>
      <c r="DCL1" s="738"/>
      <c r="DCM1" s="738"/>
      <c r="DCN1" s="738"/>
      <c r="DCO1" s="738"/>
      <c r="DCP1" s="738"/>
      <c r="DCQ1" s="738"/>
      <c r="DCR1" s="738"/>
      <c r="DCS1" s="738"/>
      <c r="DCT1" s="738"/>
      <c r="DCU1" s="738"/>
      <c r="DCV1" s="738"/>
      <c r="DCW1" s="738"/>
      <c r="DCX1" s="738"/>
      <c r="DCY1" s="738"/>
      <c r="DCZ1" s="738"/>
      <c r="DDA1" s="738"/>
      <c r="DDB1" s="738"/>
      <c r="DDC1" s="738"/>
      <c r="DDD1" s="738"/>
      <c r="DDE1" s="738"/>
      <c r="DDF1" s="738"/>
      <c r="DDG1" s="738"/>
      <c r="DDH1" s="738"/>
      <c r="DDI1" s="738"/>
      <c r="DDJ1" s="738"/>
      <c r="DDK1" s="738"/>
      <c r="DDL1" s="738"/>
      <c r="DDM1" s="738"/>
      <c r="DDN1" s="738"/>
      <c r="DDO1" s="738"/>
      <c r="DDP1" s="738"/>
      <c r="DDQ1" s="738"/>
      <c r="DDR1" s="738"/>
      <c r="DDS1" s="738"/>
      <c r="DDT1" s="738"/>
      <c r="DDU1" s="738"/>
      <c r="DDV1" s="738"/>
      <c r="DDW1" s="738"/>
      <c r="DDX1" s="738"/>
      <c r="DDY1" s="738"/>
      <c r="DDZ1" s="738"/>
      <c r="DEA1" s="738"/>
      <c r="DEB1" s="738"/>
      <c r="DEC1" s="738"/>
      <c r="DED1" s="738"/>
      <c r="DEE1" s="738"/>
      <c r="DEF1" s="738"/>
      <c r="DEG1" s="738"/>
      <c r="DEH1" s="738"/>
      <c r="DEI1" s="738"/>
      <c r="DEJ1" s="738"/>
      <c r="DEK1" s="738"/>
      <c r="DEL1" s="738"/>
      <c r="DEM1" s="738"/>
      <c r="DEN1" s="738"/>
      <c r="DEO1" s="738"/>
      <c r="DEP1" s="738"/>
      <c r="DEQ1" s="738"/>
      <c r="DER1" s="738"/>
      <c r="DES1" s="738"/>
      <c r="DET1" s="738"/>
      <c r="DEU1" s="738"/>
      <c r="DEV1" s="738"/>
      <c r="DEW1" s="738"/>
      <c r="DEX1" s="738"/>
      <c r="DEY1" s="738"/>
      <c r="DEZ1" s="738"/>
      <c r="DFA1" s="738"/>
      <c r="DFB1" s="738"/>
      <c r="DFC1" s="738"/>
      <c r="DFD1" s="738"/>
      <c r="DFE1" s="738"/>
      <c r="DFF1" s="738"/>
      <c r="DFG1" s="738"/>
      <c r="DFH1" s="738"/>
      <c r="DFI1" s="738"/>
      <c r="DFJ1" s="738"/>
      <c r="DFK1" s="738"/>
      <c r="DFL1" s="738"/>
      <c r="DFM1" s="738"/>
      <c r="DFN1" s="738"/>
      <c r="DFO1" s="738"/>
      <c r="DFP1" s="738"/>
      <c r="DFQ1" s="738"/>
      <c r="DFR1" s="738"/>
      <c r="DFS1" s="738"/>
      <c r="DFT1" s="738"/>
      <c r="DFU1" s="738"/>
      <c r="DFV1" s="738"/>
      <c r="DFW1" s="738"/>
      <c r="DFX1" s="738"/>
      <c r="DFY1" s="738"/>
      <c r="DFZ1" s="738"/>
      <c r="DGA1" s="738"/>
      <c r="DGB1" s="738"/>
      <c r="DGC1" s="738"/>
      <c r="DGD1" s="738"/>
      <c r="DGE1" s="738"/>
      <c r="DGF1" s="738"/>
      <c r="DGG1" s="738"/>
      <c r="DGH1" s="738"/>
      <c r="DGI1" s="738"/>
      <c r="DGJ1" s="738"/>
      <c r="DGK1" s="738"/>
      <c r="DGL1" s="738"/>
      <c r="DGM1" s="738"/>
      <c r="DGN1" s="738"/>
      <c r="DGO1" s="738"/>
      <c r="DGP1" s="738"/>
      <c r="DGQ1" s="738"/>
      <c r="DGR1" s="738"/>
      <c r="DGS1" s="738"/>
      <c r="DGT1" s="738"/>
      <c r="DGU1" s="738"/>
      <c r="DGV1" s="738"/>
      <c r="DGW1" s="738"/>
      <c r="DGX1" s="738"/>
      <c r="DGY1" s="738"/>
      <c r="DGZ1" s="738"/>
      <c r="DHA1" s="738"/>
      <c r="DHB1" s="738"/>
      <c r="DHC1" s="738"/>
      <c r="DHD1" s="738"/>
      <c r="DHE1" s="738"/>
      <c r="DHF1" s="738"/>
      <c r="DHG1" s="738"/>
      <c r="DHH1" s="738"/>
      <c r="DHI1" s="738"/>
      <c r="DHJ1" s="738"/>
      <c r="DHK1" s="738"/>
      <c r="DHL1" s="738"/>
      <c r="DHM1" s="738"/>
      <c r="DHN1" s="738"/>
      <c r="DHO1" s="738"/>
      <c r="DHP1" s="738"/>
      <c r="DHQ1" s="738"/>
      <c r="DHR1" s="738"/>
      <c r="DHS1" s="738"/>
      <c r="DHT1" s="738"/>
      <c r="DHU1" s="738"/>
      <c r="DHV1" s="738"/>
      <c r="DHW1" s="738"/>
      <c r="DHX1" s="738"/>
      <c r="DHY1" s="738"/>
      <c r="DHZ1" s="738"/>
      <c r="DIA1" s="738"/>
      <c r="DIB1" s="738"/>
      <c r="DIC1" s="738"/>
      <c r="DID1" s="738"/>
      <c r="DIE1" s="738"/>
      <c r="DIF1" s="738"/>
      <c r="DIG1" s="738"/>
      <c r="DIH1" s="738"/>
      <c r="DII1" s="738"/>
      <c r="DIJ1" s="738"/>
      <c r="DIK1" s="738"/>
      <c r="DIL1" s="738"/>
      <c r="DIM1" s="738"/>
      <c r="DIN1" s="738"/>
      <c r="DIO1" s="738"/>
      <c r="DIP1" s="738"/>
      <c r="DIQ1" s="738"/>
      <c r="DIR1" s="738"/>
      <c r="DIS1" s="738"/>
      <c r="DIT1" s="738"/>
      <c r="DIU1" s="738"/>
      <c r="DIV1" s="738"/>
      <c r="DIW1" s="738"/>
      <c r="DIX1" s="738"/>
      <c r="DIY1" s="738"/>
      <c r="DIZ1" s="738"/>
      <c r="DJA1" s="738"/>
      <c r="DJB1" s="738"/>
      <c r="DJC1" s="738"/>
      <c r="DJD1" s="738"/>
      <c r="DJE1" s="738"/>
      <c r="DJF1" s="738"/>
      <c r="DJG1" s="738"/>
      <c r="DJH1" s="738"/>
      <c r="DJI1" s="738"/>
      <c r="DJJ1" s="738"/>
      <c r="DJK1" s="738"/>
      <c r="DJL1" s="738"/>
      <c r="DJM1" s="738"/>
      <c r="DJN1" s="738"/>
      <c r="DJO1" s="738"/>
      <c r="DJP1" s="738"/>
      <c r="DJQ1" s="738"/>
      <c r="DJR1" s="738"/>
      <c r="DJS1" s="738"/>
      <c r="DJT1" s="738"/>
      <c r="DJU1" s="738"/>
      <c r="DJV1" s="738"/>
      <c r="DJW1" s="738"/>
      <c r="DJX1" s="738"/>
      <c r="DJY1" s="738"/>
      <c r="DJZ1" s="738"/>
      <c r="DKA1" s="738"/>
      <c r="DKB1" s="738"/>
      <c r="DKC1" s="738"/>
      <c r="DKD1" s="738"/>
      <c r="DKE1" s="738"/>
      <c r="DKF1" s="738"/>
      <c r="DKG1" s="738"/>
      <c r="DKH1" s="738"/>
      <c r="DKI1" s="738"/>
      <c r="DKJ1" s="738"/>
      <c r="DKK1" s="738"/>
      <c r="DKL1" s="738"/>
      <c r="DKM1" s="738"/>
      <c r="DKN1" s="738"/>
      <c r="DKO1" s="738"/>
      <c r="DKP1" s="738"/>
      <c r="DKQ1" s="738"/>
      <c r="DKR1" s="738"/>
      <c r="DKS1" s="738"/>
      <c r="DKT1" s="738"/>
      <c r="DKU1" s="738"/>
      <c r="DKV1" s="738"/>
      <c r="DKW1" s="738"/>
      <c r="DKX1" s="738"/>
      <c r="DKY1" s="738"/>
      <c r="DKZ1" s="738"/>
      <c r="DLA1" s="738"/>
      <c r="DLB1" s="738"/>
      <c r="DLC1" s="738"/>
      <c r="DLD1" s="738"/>
      <c r="DLE1" s="738"/>
      <c r="DLF1" s="738"/>
      <c r="DLG1" s="738"/>
      <c r="DLH1" s="738"/>
      <c r="DLI1" s="738"/>
      <c r="DLJ1" s="738"/>
      <c r="DLK1" s="738"/>
      <c r="DLL1" s="738"/>
      <c r="DLM1" s="738"/>
      <c r="DLN1" s="738"/>
      <c r="DLO1" s="738"/>
      <c r="DLP1" s="738"/>
      <c r="DLQ1" s="738"/>
      <c r="DLR1" s="738"/>
      <c r="DLS1" s="738"/>
      <c r="DLT1" s="738"/>
      <c r="DLU1" s="738"/>
      <c r="DLV1" s="738"/>
      <c r="DLW1" s="738"/>
      <c r="DLX1" s="738"/>
      <c r="DLY1" s="738"/>
      <c r="DLZ1" s="738"/>
      <c r="DMA1" s="738"/>
      <c r="DMB1" s="738"/>
      <c r="DMC1" s="738"/>
      <c r="DMD1" s="738"/>
      <c r="DME1" s="738"/>
      <c r="DMF1" s="738"/>
      <c r="DMG1" s="738"/>
      <c r="DMH1" s="738"/>
      <c r="DMI1" s="738"/>
      <c r="DMJ1" s="738"/>
      <c r="DMK1" s="738"/>
      <c r="DML1" s="738"/>
      <c r="DMM1" s="738"/>
      <c r="DMN1" s="738"/>
      <c r="DMO1" s="738"/>
      <c r="DMP1" s="738"/>
      <c r="DMQ1" s="738"/>
      <c r="DMR1" s="738"/>
      <c r="DMS1" s="738"/>
      <c r="DMT1" s="738"/>
      <c r="DMU1" s="738"/>
      <c r="DMV1" s="738"/>
      <c r="DMW1" s="738"/>
      <c r="DMX1" s="738"/>
      <c r="DMY1" s="738"/>
      <c r="DMZ1" s="738"/>
      <c r="DNA1" s="738"/>
      <c r="DNB1" s="738"/>
      <c r="DNC1" s="738"/>
      <c r="DND1" s="738"/>
      <c r="DNE1" s="738"/>
      <c r="DNF1" s="738"/>
      <c r="DNG1" s="738"/>
      <c r="DNH1" s="738"/>
      <c r="DNI1" s="738"/>
      <c r="DNJ1" s="738"/>
      <c r="DNK1" s="738"/>
      <c r="DNL1" s="738"/>
      <c r="DNM1" s="738"/>
      <c r="DNN1" s="738"/>
      <c r="DNO1" s="738"/>
      <c r="DNP1" s="738"/>
      <c r="DNQ1" s="738"/>
      <c r="DNR1" s="738"/>
      <c r="DNS1" s="738"/>
      <c r="DNT1" s="738"/>
      <c r="DNU1" s="738"/>
      <c r="DNV1" s="738"/>
      <c r="DNW1" s="738"/>
      <c r="DNX1" s="738"/>
      <c r="DNY1" s="738"/>
      <c r="DNZ1" s="738"/>
      <c r="DOA1" s="738"/>
      <c r="DOB1" s="738"/>
      <c r="DOC1" s="738"/>
      <c r="DOD1" s="738"/>
      <c r="DOE1" s="738"/>
      <c r="DOF1" s="738"/>
      <c r="DOG1" s="738"/>
      <c r="DOH1" s="738"/>
      <c r="DOI1" s="738"/>
      <c r="DOJ1" s="738"/>
      <c r="DOK1" s="738"/>
      <c r="DOL1" s="738"/>
      <c r="DOM1" s="738"/>
      <c r="DON1" s="738"/>
      <c r="DOO1" s="738"/>
      <c r="DOP1" s="738"/>
      <c r="DOQ1" s="738"/>
      <c r="DOR1" s="738"/>
      <c r="DOS1" s="738"/>
      <c r="DOT1" s="738"/>
      <c r="DOU1" s="738"/>
      <c r="DOV1" s="738"/>
      <c r="DOW1" s="738"/>
      <c r="DOX1" s="738"/>
      <c r="DOY1" s="738"/>
      <c r="DOZ1" s="738"/>
      <c r="DPA1" s="738"/>
      <c r="DPB1" s="738"/>
      <c r="DPC1" s="738"/>
      <c r="DPD1" s="738"/>
      <c r="DPE1" s="738"/>
      <c r="DPF1" s="738"/>
      <c r="DPG1" s="738"/>
      <c r="DPH1" s="738"/>
      <c r="DPI1" s="738"/>
      <c r="DPJ1" s="738"/>
      <c r="DPK1" s="738"/>
      <c r="DPL1" s="738"/>
      <c r="DPM1" s="738"/>
      <c r="DPN1" s="738"/>
      <c r="DPO1" s="738"/>
      <c r="DPP1" s="738"/>
      <c r="DPQ1" s="738"/>
      <c r="DPR1" s="738"/>
      <c r="DPS1" s="738"/>
      <c r="DPT1" s="738"/>
      <c r="DPU1" s="738"/>
      <c r="DPV1" s="738"/>
      <c r="DPW1" s="738"/>
      <c r="DPX1" s="738"/>
      <c r="DPY1" s="738"/>
      <c r="DPZ1" s="738"/>
      <c r="DQA1" s="738"/>
      <c r="DQB1" s="738"/>
      <c r="DQC1" s="738"/>
      <c r="DQD1" s="738"/>
      <c r="DQE1" s="738"/>
      <c r="DQF1" s="738"/>
      <c r="DQG1" s="738"/>
      <c r="DQH1" s="738"/>
      <c r="DQI1" s="738"/>
      <c r="DQJ1" s="738"/>
      <c r="DQK1" s="738"/>
      <c r="DQL1" s="738"/>
      <c r="DQM1" s="738"/>
      <c r="DQN1" s="738"/>
      <c r="DQO1" s="738"/>
      <c r="DQP1" s="738"/>
      <c r="DQQ1" s="738"/>
      <c r="DQR1" s="738"/>
      <c r="DQS1" s="738"/>
      <c r="DQT1" s="738"/>
      <c r="DQU1" s="738"/>
      <c r="DQV1" s="738"/>
      <c r="DQW1" s="738"/>
      <c r="DQX1" s="738"/>
      <c r="DQY1" s="738"/>
      <c r="DQZ1" s="738"/>
      <c r="DRA1" s="738"/>
      <c r="DRB1" s="738"/>
      <c r="DRC1" s="738"/>
      <c r="DRD1" s="738"/>
      <c r="DRE1" s="738"/>
      <c r="DRF1" s="738"/>
      <c r="DRG1" s="738"/>
      <c r="DRH1" s="738"/>
      <c r="DRI1" s="738"/>
      <c r="DRJ1" s="738"/>
      <c r="DRK1" s="738"/>
      <c r="DRL1" s="738"/>
      <c r="DRM1" s="738"/>
      <c r="DRN1" s="738"/>
      <c r="DRO1" s="738"/>
      <c r="DRP1" s="738"/>
      <c r="DRQ1" s="738"/>
      <c r="DRR1" s="738"/>
      <c r="DRS1" s="738"/>
      <c r="DRT1" s="738"/>
      <c r="DRU1" s="738"/>
      <c r="DRV1" s="738"/>
      <c r="DRW1" s="738"/>
      <c r="DRX1" s="738"/>
      <c r="DRY1" s="738"/>
      <c r="DRZ1" s="738"/>
      <c r="DSA1" s="738"/>
      <c r="DSB1" s="738"/>
      <c r="DSC1" s="738"/>
      <c r="DSD1" s="738"/>
      <c r="DSE1" s="738"/>
      <c r="DSF1" s="738"/>
      <c r="DSG1" s="738"/>
      <c r="DSH1" s="738"/>
      <c r="DSI1" s="738"/>
      <c r="DSJ1" s="738"/>
      <c r="DSK1" s="738"/>
      <c r="DSL1" s="738"/>
      <c r="DSM1" s="738"/>
      <c r="DSN1" s="738"/>
      <c r="DSO1" s="738"/>
      <c r="DSP1" s="738"/>
      <c r="DSQ1" s="738"/>
      <c r="DSR1" s="738"/>
      <c r="DSS1" s="738"/>
      <c r="DST1" s="738"/>
      <c r="DSU1" s="738"/>
      <c r="DSV1" s="738"/>
      <c r="DSW1" s="738"/>
      <c r="DSX1" s="738"/>
      <c r="DSY1" s="738"/>
      <c r="DSZ1" s="738"/>
      <c r="DTA1" s="738"/>
      <c r="DTB1" s="738"/>
      <c r="DTC1" s="738"/>
      <c r="DTD1" s="738"/>
      <c r="DTE1" s="738"/>
      <c r="DTF1" s="738"/>
      <c r="DTG1" s="738"/>
      <c r="DTH1" s="738"/>
      <c r="DTI1" s="738"/>
      <c r="DTJ1" s="738"/>
      <c r="DTK1" s="738"/>
      <c r="DTL1" s="738"/>
      <c r="DTM1" s="738"/>
      <c r="DTN1" s="738"/>
      <c r="DTO1" s="738"/>
      <c r="DTP1" s="738"/>
      <c r="DTQ1" s="738"/>
      <c r="DTR1" s="738"/>
      <c r="DTS1" s="738"/>
      <c r="DTT1" s="738"/>
      <c r="DTU1" s="738"/>
      <c r="DTV1" s="738"/>
      <c r="DTW1" s="738"/>
      <c r="DTX1" s="738"/>
      <c r="DTY1" s="738"/>
      <c r="DTZ1" s="738"/>
      <c r="DUA1" s="738"/>
      <c r="DUB1" s="738"/>
      <c r="DUC1" s="738"/>
      <c r="DUD1" s="738"/>
      <c r="DUE1" s="738"/>
      <c r="DUF1" s="738"/>
      <c r="DUG1" s="738"/>
      <c r="DUH1" s="738"/>
      <c r="DUI1" s="738"/>
      <c r="DUJ1" s="738"/>
      <c r="DUK1" s="738"/>
      <c r="DUL1" s="738"/>
      <c r="DUM1" s="738"/>
      <c r="DUN1" s="738"/>
      <c r="DUO1" s="738"/>
      <c r="DUP1" s="738"/>
      <c r="DUQ1" s="738"/>
      <c r="DUR1" s="738"/>
      <c r="DUS1" s="738"/>
      <c r="DUT1" s="738"/>
      <c r="DUU1" s="738"/>
      <c r="DUV1" s="738"/>
      <c r="DUW1" s="738"/>
      <c r="DUX1" s="738"/>
      <c r="DUY1" s="738"/>
      <c r="DUZ1" s="738"/>
      <c r="DVA1" s="738"/>
      <c r="DVB1" s="738"/>
      <c r="DVC1" s="738"/>
      <c r="DVD1" s="738"/>
      <c r="DVE1" s="738"/>
      <c r="DVF1" s="738"/>
      <c r="DVG1" s="738"/>
      <c r="DVH1" s="738"/>
      <c r="DVI1" s="738"/>
      <c r="DVJ1" s="738"/>
      <c r="DVK1" s="738"/>
      <c r="DVL1" s="738"/>
      <c r="DVM1" s="738"/>
      <c r="DVN1" s="738"/>
      <c r="DVO1" s="738"/>
      <c r="DVP1" s="738"/>
      <c r="DVQ1" s="738"/>
      <c r="DVR1" s="738"/>
      <c r="DVS1" s="738"/>
      <c r="DVT1" s="738"/>
      <c r="DVU1" s="738"/>
      <c r="DVV1" s="738"/>
      <c r="DVW1" s="738"/>
      <c r="DVX1" s="738"/>
      <c r="DVY1" s="738"/>
      <c r="DVZ1" s="738"/>
      <c r="DWA1" s="738"/>
      <c r="DWB1" s="738"/>
      <c r="DWC1" s="738"/>
      <c r="DWD1" s="738"/>
      <c r="DWE1" s="738"/>
      <c r="DWF1" s="738"/>
      <c r="DWG1" s="738"/>
      <c r="DWH1" s="738"/>
      <c r="DWI1" s="738"/>
      <c r="DWJ1" s="738"/>
      <c r="DWK1" s="738"/>
      <c r="DWL1" s="738"/>
      <c r="DWM1" s="738"/>
      <c r="DWN1" s="738"/>
      <c r="DWO1" s="738"/>
      <c r="DWP1" s="738"/>
      <c r="DWQ1" s="738"/>
      <c r="DWR1" s="738"/>
      <c r="DWS1" s="738"/>
      <c r="DWT1" s="738"/>
      <c r="DWU1" s="738"/>
      <c r="DWV1" s="738"/>
      <c r="DWW1" s="738"/>
      <c r="DWX1" s="738"/>
      <c r="DWY1" s="738"/>
      <c r="DWZ1" s="738"/>
      <c r="DXA1" s="738"/>
      <c r="DXB1" s="738"/>
      <c r="DXC1" s="738"/>
      <c r="DXD1" s="738"/>
      <c r="DXE1" s="738"/>
      <c r="DXF1" s="738"/>
      <c r="DXG1" s="738"/>
      <c r="DXH1" s="738"/>
      <c r="DXI1" s="738"/>
      <c r="DXJ1" s="738"/>
      <c r="DXK1" s="738"/>
      <c r="DXL1" s="738"/>
      <c r="DXM1" s="738"/>
      <c r="DXN1" s="738"/>
      <c r="DXO1" s="738"/>
      <c r="DXP1" s="738"/>
      <c r="DXQ1" s="738"/>
      <c r="DXR1" s="738"/>
      <c r="DXS1" s="738"/>
      <c r="DXT1" s="738"/>
      <c r="DXU1" s="738"/>
      <c r="DXV1" s="738"/>
      <c r="DXW1" s="738"/>
      <c r="DXX1" s="738"/>
      <c r="DXY1" s="738"/>
      <c r="DXZ1" s="738"/>
      <c r="DYA1" s="738"/>
      <c r="DYB1" s="738"/>
      <c r="DYC1" s="738"/>
      <c r="DYD1" s="738"/>
      <c r="DYE1" s="738"/>
      <c r="DYF1" s="738"/>
      <c r="DYG1" s="738"/>
      <c r="DYH1" s="738"/>
      <c r="DYI1" s="738"/>
      <c r="DYJ1" s="738"/>
      <c r="DYK1" s="738"/>
      <c r="DYL1" s="738"/>
      <c r="DYM1" s="738"/>
      <c r="DYN1" s="738"/>
      <c r="DYO1" s="738"/>
      <c r="DYP1" s="738"/>
      <c r="DYQ1" s="738"/>
      <c r="DYR1" s="738"/>
      <c r="DYS1" s="738"/>
      <c r="DYT1" s="738"/>
      <c r="DYU1" s="738"/>
      <c r="DYV1" s="738"/>
      <c r="DYW1" s="738"/>
      <c r="DYX1" s="738"/>
      <c r="DYY1" s="738"/>
      <c r="DYZ1" s="738"/>
      <c r="DZA1" s="738"/>
      <c r="DZB1" s="738"/>
      <c r="DZC1" s="738"/>
      <c r="DZD1" s="738"/>
      <c r="DZE1" s="738"/>
      <c r="DZF1" s="738"/>
      <c r="DZG1" s="738"/>
      <c r="DZH1" s="738"/>
      <c r="DZI1" s="738"/>
      <c r="DZJ1" s="738"/>
      <c r="DZK1" s="738"/>
      <c r="DZL1" s="738"/>
      <c r="DZM1" s="738"/>
      <c r="DZN1" s="738"/>
      <c r="DZO1" s="738"/>
      <c r="DZP1" s="738"/>
      <c r="DZQ1" s="738"/>
      <c r="DZR1" s="738"/>
      <c r="DZS1" s="738"/>
      <c r="DZT1" s="738"/>
      <c r="DZU1" s="738"/>
      <c r="DZV1" s="738"/>
      <c r="DZW1" s="738"/>
      <c r="DZX1" s="738"/>
      <c r="DZY1" s="738"/>
      <c r="DZZ1" s="738"/>
      <c r="EAA1" s="738"/>
      <c r="EAB1" s="738"/>
      <c r="EAC1" s="738"/>
      <c r="EAD1" s="738"/>
      <c r="EAE1" s="738"/>
      <c r="EAF1" s="738"/>
      <c r="EAG1" s="738"/>
      <c r="EAH1" s="738"/>
      <c r="EAI1" s="738"/>
      <c r="EAJ1" s="738"/>
      <c r="EAK1" s="738"/>
      <c r="EAL1" s="738"/>
      <c r="EAM1" s="738"/>
      <c r="EAN1" s="738"/>
      <c r="EAO1" s="738"/>
      <c r="EAP1" s="738"/>
      <c r="EAQ1" s="738"/>
      <c r="EAR1" s="738"/>
      <c r="EAS1" s="738"/>
      <c r="EAT1" s="738"/>
      <c r="EAU1" s="738"/>
      <c r="EAV1" s="738"/>
      <c r="EAW1" s="738"/>
      <c r="EAX1" s="738"/>
      <c r="EAY1" s="738"/>
      <c r="EAZ1" s="738"/>
      <c r="EBA1" s="738"/>
      <c r="EBB1" s="738"/>
      <c r="EBC1" s="738"/>
      <c r="EBD1" s="738"/>
      <c r="EBE1" s="738"/>
      <c r="EBF1" s="738"/>
      <c r="EBG1" s="738"/>
      <c r="EBH1" s="738"/>
      <c r="EBI1" s="738"/>
      <c r="EBJ1" s="738"/>
      <c r="EBK1" s="738"/>
      <c r="EBL1" s="738"/>
      <c r="EBM1" s="738"/>
      <c r="EBN1" s="738"/>
      <c r="EBO1" s="738"/>
      <c r="EBP1" s="738"/>
      <c r="EBQ1" s="738"/>
      <c r="EBR1" s="738"/>
      <c r="EBS1" s="738"/>
      <c r="EBT1" s="738"/>
      <c r="EBU1" s="738"/>
      <c r="EBV1" s="738"/>
      <c r="EBW1" s="738"/>
      <c r="EBX1" s="738"/>
      <c r="EBY1" s="738"/>
      <c r="EBZ1" s="738"/>
      <c r="ECA1" s="738"/>
      <c r="ECB1" s="738"/>
      <c r="ECC1" s="738"/>
      <c r="ECD1" s="738"/>
      <c r="ECE1" s="738"/>
      <c r="ECF1" s="738"/>
      <c r="ECG1" s="738"/>
      <c r="ECH1" s="738"/>
      <c r="ECI1" s="738"/>
      <c r="ECJ1" s="738"/>
      <c r="ECK1" s="738"/>
      <c r="ECL1" s="738"/>
      <c r="ECM1" s="738"/>
      <c r="ECN1" s="738"/>
      <c r="ECO1" s="738"/>
      <c r="ECP1" s="738"/>
      <c r="ECQ1" s="738"/>
      <c r="ECR1" s="738"/>
      <c r="ECS1" s="738"/>
      <c r="ECT1" s="738"/>
      <c r="ECU1" s="738"/>
      <c r="ECV1" s="738"/>
      <c r="ECW1" s="738"/>
      <c r="ECX1" s="738"/>
      <c r="ECY1" s="738"/>
      <c r="ECZ1" s="738"/>
      <c r="EDA1" s="738"/>
      <c r="EDB1" s="738"/>
      <c r="EDC1" s="738"/>
      <c r="EDD1" s="738"/>
      <c r="EDE1" s="738"/>
      <c r="EDF1" s="738"/>
      <c r="EDG1" s="738"/>
      <c r="EDH1" s="738"/>
      <c r="EDI1" s="738"/>
      <c r="EDJ1" s="738"/>
      <c r="EDK1" s="738"/>
      <c r="EDL1" s="738"/>
      <c r="EDM1" s="738"/>
      <c r="EDN1" s="738"/>
      <c r="EDO1" s="738"/>
      <c r="EDP1" s="738"/>
      <c r="EDQ1" s="738"/>
      <c r="EDR1" s="738"/>
      <c r="EDS1" s="738"/>
      <c r="EDT1" s="738"/>
      <c r="EDU1" s="738"/>
      <c r="EDV1" s="738"/>
      <c r="EDW1" s="738"/>
      <c r="EDX1" s="738"/>
      <c r="EDY1" s="738"/>
      <c r="EDZ1" s="738"/>
      <c r="EEA1" s="738"/>
      <c r="EEB1" s="738"/>
      <c r="EEC1" s="738"/>
      <c r="EED1" s="738"/>
      <c r="EEE1" s="738"/>
      <c r="EEF1" s="738"/>
      <c r="EEG1" s="738"/>
      <c r="EEH1" s="738"/>
      <c r="EEI1" s="738"/>
      <c r="EEJ1" s="738"/>
      <c r="EEK1" s="738"/>
      <c r="EEL1" s="738"/>
      <c r="EEM1" s="738"/>
      <c r="EEN1" s="738"/>
      <c r="EEO1" s="738"/>
      <c r="EEP1" s="738"/>
      <c r="EEQ1" s="738"/>
      <c r="EER1" s="738"/>
      <c r="EES1" s="738"/>
      <c r="EET1" s="738"/>
      <c r="EEU1" s="738"/>
      <c r="EEV1" s="738"/>
      <c r="EEW1" s="738"/>
      <c r="EEX1" s="738"/>
      <c r="EEY1" s="738"/>
      <c r="EEZ1" s="738"/>
      <c r="EFA1" s="738"/>
      <c r="EFB1" s="738"/>
      <c r="EFC1" s="738"/>
      <c r="EFD1" s="738"/>
      <c r="EFE1" s="738"/>
      <c r="EFF1" s="738"/>
      <c r="EFG1" s="738"/>
      <c r="EFH1" s="738"/>
      <c r="EFI1" s="738"/>
      <c r="EFJ1" s="738"/>
      <c r="EFK1" s="738"/>
      <c r="EFL1" s="738"/>
      <c r="EFM1" s="738"/>
      <c r="EFN1" s="738"/>
      <c r="EFO1" s="738"/>
      <c r="EFP1" s="738"/>
      <c r="EFQ1" s="738"/>
      <c r="EFR1" s="738"/>
      <c r="EFS1" s="738"/>
      <c r="EFT1" s="738"/>
      <c r="EFU1" s="738"/>
      <c r="EFV1" s="738"/>
      <c r="EFW1" s="738"/>
      <c r="EFX1" s="738"/>
      <c r="EFY1" s="738"/>
      <c r="EFZ1" s="738"/>
      <c r="EGA1" s="738"/>
      <c r="EGB1" s="738"/>
      <c r="EGC1" s="738"/>
      <c r="EGD1" s="738"/>
      <c r="EGE1" s="738"/>
      <c r="EGF1" s="738"/>
      <c r="EGG1" s="738"/>
      <c r="EGH1" s="738"/>
      <c r="EGI1" s="738"/>
      <c r="EGJ1" s="738"/>
      <c r="EGK1" s="738"/>
      <c r="EGL1" s="738"/>
      <c r="EGM1" s="738"/>
      <c r="EGN1" s="738"/>
      <c r="EGO1" s="738"/>
      <c r="EGP1" s="738"/>
      <c r="EGQ1" s="738"/>
      <c r="EGR1" s="738"/>
      <c r="EGS1" s="738"/>
      <c r="EGT1" s="738"/>
      <c r="EGU1" s="738"/>
      <c r="EGV1" s="738"/>
      <c r="EGW1" s="738"/>
      <c r="EGX1" s="738"/>
      <c r="EGY1" s="738"/>
      <c r="EGZ1" s="738"/>
      <c r="EHA1" s="738"/>
      <c r="EHB1" s="738"/>
      <c r="EHC1" s="738"/>
      <c r="EHD1" s="738"/>
      <c r="EHE1" s="738"/>
      <c r="EHF1" s="738"/>
      <c r="EHG1" s="738"/>
      <c r="EHH1" s="738"/>
      <c r="EHI1" s="738"/>
      <c r="EHJ1" s="738"/>
      <c r="EHK1" s="738"/>
      <c r="EHL1" s="738"/>
      <c r="EHM1" s="738"/>
      <c r="EHN1" s="738"/>
      <c r="EHO1" s="738"/>
      <c r="EHP1" s="738"/>
      <c r="EHQ1" s="738"/>
      <c r="EHR1" s="738"/>
      <c r="EHS1" s="738"/>
      <c r="EHT1" s="738"/>
      <c r="EHU1" s="738"/>
      <c r="EHV1" s="738"/>
      <c r="EHW1" s="738"/>
      <c r="EHX1" s="738"/>
      <c r="EHY1" s="738"/>
      <c r="EHZ1" s="738"/>
      <c r="EIA1" s="738"/>
      <c r="EIB1" s="738"/>
      <c r="EIC1" s="738"/>
      <c r="EID1" s="738"/>
      <c r="EIE1" s="738"/>
      <c r="EIF1" s="738"/>
      <c r="EIG1" s="738"/>
      <c r="EIH1" s="738"/>
      <c r="EII1" s="738"/>
      <c r="EIJ1" s="738"/>
      <c r="EIK1" s="738"/>
      <c r="EIL1" s="738"/>
      <c r="EIM1" s="738"/>
      <c r="EIN1" s="738"/>
      <c r="EIO1" s="738"/>
      <c r="EIP1" s="738"/>
      <c r="EIQ1" s="738"/>
      <c r="EIR1" s="738"/>
      <c r="EIS1" s="738"/>
      <c r="EIT1" s="738"/>
      <c r="EIU1" s="738"/>
      <c r="EIV1" s="738"/>
      <c r="EIW1" s="738"/>
      <c r="EIX1" s="738"/>
      <c r="EIY1" s="738"/>
      <c r="EIZ1" s="738"/>
      <c r="EJA1" s="738"/>
      <c r="EJB1" s="738"/>
      <c r="EJC1" s="738"/>
      <c r="EJD1" s="738"/>
      <c r="EJE1" s="738"/>
      <c r="EJF1" s="738"/>
      <c r="EJG1" s="738"/>
      <c r="EJH1" s="738"/>
      <c r="EJI1" s="738"/>
      <c r="EJJ1" s="738"/>
      <c r="EJK1" s="738"/>
      <c r="EJL1" s="738"/>
      <c r="EJM1" s="738"/>
      <c r="EJN1" s="738"/>
      <c r="EJO1" s="738"/>
      <c r="EJP1" s="738"/>
      <c r="EJQ1" s="738"/>
      <c r="EJR1" s="738"/>
      <c r="EJS1" s="738"/>
      <c r="EJT1" s="738"/>
      <c r="EJU1" s="738"/>
      <c r="EJV1" s="738"/>
      <c r="EJW1" s="738"/>
      <c r="EJX1" s="738"/>
      <c r="EJY1" s="738"/>
      <c r="EJZ1" s="738"/>
      <c r="EKA1" s="738"/>
      <c r="EKB1" s="738"/>
      <c r="EKC1" s="738"/>
      <c r="EKD1" s="738"/>
      <c r="EKE1" s="738"/>
      <c r="EKF1" s="738"/>
      <c r="EKG1" s="738"/>
      <c r="EKH1" s="738"/>
      <c r="EKI1" s="738"/>
      <c r="EKJ1" s="738"/>
      <c r="EKK1" s="738"/>
      <c r="EKL1" s="738"/>
      <c r="EKM1" s="738"/>
      <c r="EKN1" s="738"/>
      <c r="EKO1" s="738"/>
      <c r="EKP1" s="738"/>
      <c r="EKQ1" s="738"/>
      <c r="EKR1" s="738"/>
      <c r="EKS1" s="738"/>
      <c r="EKT1" s="738"/>
      <c r="EKU1" s="738"/>
      <c r="EKV1" s="738"/>
      <c r="EKW1" s="738"/>
      <c r="EKX1" s="738"/>
      <c r="EKY1" s="738"/>
      <c r="EKZ1" s="738"/>
      <c r="ELA1" s="738"/>
      <c r="ELB1" s="738"/>
      <c r="ELC1" s="738"/>
      <c r="ELD1" s="738"/>
      <c r="ELE1" s="738"/>
      <c r="ELF1" s="738"/>
      <c r="ELG1" s="738"/>
      <c r="ELH1" s="738"/>
      <c r="ELI1" s="738"/>
      <c r="ELJ1" s="738"/>
      <c r="ELK1" s="738"/>
      <c r="ELL1" s="738"/>
      <c r="ELM1" s="738"/>
      <c r="ELN1" s="738"/>
      <c r="ELO1" s="738"/>
      <c r="ELP1" s="738"/>
      <c r="ELQ1" s="738"/>
      <c r="ELR1" s="738"/>
      <c r="ELS1" s="738"/>
      <c r="ELT1" s="738"/>
      <c r="ELU1" s="738"/>
      <c r="ELV1" s="738"/>
      <c r="ELW1" s="738"/>
      <c r="ELX1" s="738"/>
      <c r="ELY1" s="738"/>
      <c r="ELZ1" s="738"/>
      <c r="EMA1" s="738"/>
      <c r="EMB1" s="738"/>
      <c r="EMC1" s="738"/>
      <c r="EMD1" s="738"/>
      <c r="EME1" s="738"/>
      <c r="EMF1" s="738"/>
      <c r="EMG1" s="738"/>
      <c r="EMH1" s="738"/>
      <c r="EMI1" s="738"/>
      <c r="EMJ1" s="738"/>
      <c r="EMK1" s="738"/>
      <c r="EML1" s="738"/>
      <c r="EMM1" s="738"/>
      <c r="EMN1" s="738"/>
      <c r="EMO1" s="738"/>
      <c r="EMP1" s="738"/>
      <c r="EMQ1" s="738"/>
      <c r="EMR1" s="738"/>
      <c r="EMS1" s="738"/>
      <c r="EMT1" s="738"/>
      <c r="EMU1" s="738"/>
      <c r="EMV1" s="738"/>
      <c r="EMW1" s="738"/>
      <c r="EMX1" s="738"/>
      <c r="EMY1" s="738"/>
      <c r="EMZ1" s="738"/>
      <c r="ENA1" s="738"/>
      <c r="ENB1" s="738"/>
      <c r="ENC1" s="738"/>
      <c r="END1" s="738"/>
      <c r="ENE1" s="738"/>
      <c r="ENF1" s="738"/>
      <c r="ENG1" s="738"/>
      <c r="ENH1" s="738"/>
      <c r="ENI1" s="738"/>
      <c r="ENJ1" s="738"/>
      <c r="ENK1" s="738"/>
      <c r="ENL1" s="738"/>
      <c r="ENM1" s="738"/>
      <c r="ENN1" s="738"/>
      <c r="ENO1" s="738"/>
      <c r="ENP1" s="738"/>
      <c r="ENQ1" s="738"/>
      <c r="ENR1" s="738"/>
      <c r="ENS1" s="738"/>
      <c r="ENT1" s="738"/>
      <c r="ENU1" s="738"/>
      <c r="ENV1" s="738"/>
      <c r="ENW1" s="738"/>
      <c r="ENX1" s="738"/>
      <c r="ENY1" s="738"/>
      <c r="ENZ1" s="738"/>
      <c r="EOA1" s="738"/>
      <c r="EOB1" s="738"/>
      <c r="EOC1" s="738"/>
      <c r="EOD1" s="738"/>
      <c r="EOE1" s="738"/>
      <c r="EOF1" s="738"/>
      <c r="EOG1" s="738"/>
      <c r="EOH1" s="738"/>
      <c r="EOI1" s="738"/>
      <c r="EOJ1" s="738"/>
      <c r="EOK1" s="738"/>
      <c r="EOL1" s="738"/>
      <c r="EOM1" s="738"/>
      <c r="EON1" s="738"/>
      <c r="EOO1" s="738"/>
      <c r="EOP1" s="738"/>
      <c r="EOQ1" s="738"/>
      <c r="EOR1" s="738"/>
      <c r="EOS1" s="738"/>
      <c r="EOT1" s="738"/>
      <c r="EOU1" s="738"/>
      <c r="EOV1" s="738"/>
      <c r="EOW1" s="738"/>
      <c r="EOX1" s="738"/>
      <c r="EOY1" s="738"/>
      <c r="EOZ1" s="738"/>
      <c r="EPA1" s="738"/>
      <c r="EPB1" s="738"/>
      <c r="EPC1" s="738"/>
      <c r="EPD1" s="738"/>
      <c r="EPE1" s="738"/>
      <c r="EPF1" s="738"/>
      <c r="EPG1" s="738"/>
      <c r="EPH1" s="738"/>
      <c r="EPI1" s="738"/>
      <c r="EPJ1" s="738"/>
      <c r="EPK1" s="738"/>
      <c r="EPL1" s="738"/>
      <c r="EPM1" s="738"/>
      <c r="EPN1" s="738"/>
      <c r="EPO1" s="738"/>
      <c r="EPP1" s="738"/>
      <c r="EPQ1" s="738"/>
      <c r="EPR1" s="738"/>
      <c r="EPS1" s="738"/>
      <c r="EPT1" s="738"/>
      <c r="EPU1" s="738"/>
      <c r="EPV1" s="738"/>
      <c r="EPW1" s="738"/>
      <c r="EPX1" s="738"/>
      <c r="EPY1" s="738"/>
      <c r="EPZ1" s="738"/>
      <c r="EQA1" s="738"/>
      <c r="EQB1" s="738"/>
      <c r="EQC1" s="738"/>
      <c r="EQD1" s="738"/>
      <c r="EQE1" s="738"/>
      <c r="EQF1" s="738"/>
      <c r="EQG1" s="738"/>
      <c r="EQH1" s="738"/>
      <c r="EQI1" s="738"/>
      <c r="EQJ1" s="738"/>
      <c r="EQK1" s="738"/>
      <c r="EQL1" s="738"/>
      <c r="EQM1" s="738"/>
      <c r="EQN1" s="738"/>
      <c r="EQO1" s="738"/>
      <c r="EQP1" s="738"/>
      <c r="EQQ1" s="738"/>
      <c r="EQR1" s="738"/>
      <c r="EQS1" s="738"/>
      <c r="EQT1" s="738"/>
      <c r="EQU1" s="738"/>
      <c r="EQV1" s="738"/>
      <c r="EQW1" s="738"/>
      <c r="EQX1" s="738"/>
      <c r="EQY1" s="738"/>
      <c r="EQZ1" s="738"/>
      <c r="ERA1" s="738"/>
      <c r="ERB1" s="738"/>
      <c r="ERC1" s="738"/>
      <c r="ERD1" s="738"/>
      <c r="ERE1" s="738"/>
      <c r="ERF1" s="738"/>
      <c r="ERG1" s="738"/>
      <c r="ERH1" s="738"/>
      <c r="ERI1" s="738"/>
      <c r="ERJ1" s="738"/>
      <c r="ERK1" s="738"/>
      <c r="ERL1" s="738"/>
      <c r="ERM1" s="738"/>
      <c r="ERN1" s="738"/>
      <c r="ERO1" s="738"/>
      <c r="ERP1" s="738"/>
      <c r="ERQ1" s="738"/>
      <c r="ERR1" s="738"/>
      <c r="ERS1" s="738"/>
      <c r="ERT1" s="738"/>
      <c r="ERU1" s="738"/>
      <c r="ERV1" s="738"/>
      <c r="ERW1" s="738"/>
      <c r="ERX1" s="738"/>
      <c r="ERY1" s="738"/>
      <c r="ERZ1" s="738"/>
      <c r="ESA1" s="738"/>
      <c r="ESB1" s="738"/>
      <c r="ESC1" s="738"/>
      <c r="ESD1" s="738"/>
      <c r="ESE1" s="738"/>
      <c r="ESF1" s="738"/>
      <c r="ESG1" s="738"/>
      <c r="ESH1" s="738"/>
      <c r="ESI1" s="738"/>
      <c r="ESJ1" s="738"/>
      <c r="ESK1" s="738"/>
      <c r="ESL1" s="738"/>
      <c r="ESM1" s="738"/>
      <c r="ESN1" s="738"/>
      <c r="ESO1" s="738"/>
      <c r="ESP1" s="738"/>
      <c r="ESQ1" s="738"/>
      <c r="ESR1" s="738"/>
      <c r="ESS1" s="738"/>
      <c r="EST1" s="738"/>
      <c r="ESU1" s="738"/>
      <c r="ESV1" s="738"/>
      <c r="ESW1" s="738"/>
      <c r="ESX1" s="738"/>
      <c r="ESY1" s="738"/>
      <c r="ESZ1" s="738"/>
      <c r="ETA1" s="738"/>
      <c r="ETB1" s="738"/>
      <c r="ETC1" s="738"/>
      <c r="ETD1" s="738"/>
      <c r="ETE1" s="738"/>
      <c r="ETF1" s="738"/>
      <c r="ETG1" s="738"/>
      <c r="ETH1" s="738"/>
      <c r="ETI1" s="738"/>
      <c r="ETJ1" s="738"/>
      <c r="ETK1" s="738"/>
      <c r="ETL1" s="738"/>
      <c r="ETM1" s="738"/>
      <c r="ETN1" s="738"/>
      <c r="ETO1" s="738"/>
      <c r="ETP1" s="738"/>
      <c r="ETQ1" s="738"/>
      <c r="ETR1" s="738"/>
      <c r="ETS1" s="738"/>
      <c r="ETT1" s="738"/>
      <c r="ETU1" s="738"/>
      <c r="ETV1" s="738"/>
      <c r="ETW1" s="738"/>
      <c r="ETX1" s="738"/>
      <c r="ETY1" s="738"/>
      <c r="ETZ1" s="738"/>
      <c r="EUA1" s="738"/>
      <c r="EUB1" s="738"/>
      <c r="EUC1" s="738"/>
      <c r="EUD1" s="738"/>
      <c r="EUE1" s="738"/>
      <c r="EUF1" s="738"/>
      <c r="EUG1" s="738"/>
      <c r="EUH1" s="738"/>
      <c r="EUI1" s="738"/>
      <c r="EUJ1" s="738"/>
      <c r="EUK1" s="738"/>
      <c r="EUL1" s="738"/>
      <c r="EUM1" s="738"/>
      <c r="EUN1" s="738"/>
      <c r="EUO1" s="738"/>
      <c r="EUP1" s="738"/>
      <c r="EUQ1" s="738"/>
      <c r="EUR1" s="738"/>
      <c r="EUS1" s="738"/>
      <c r="EUT1" s="738"/>
      <c r="EUU1" s="738"/>
      <c r="EUV1" s="738"/>
      <c r="EUW1" s="738"/>
      <c r="EUX1" s="738"/>
      <c r="EUY1" s="738"/>
      <c r="EUZ1" s="738"/>
      <c r="EVA1" s="738"/>
      <c r="EVB1" s="738"/>
      <c r="EVC1" s="738"/>
      <c r="EVD1" s="738"/>
      <c r="EVE1" s="738"/>
      <c r="EVF1" s="738"/>
      <c r="EVG1" s="738"/>
      <c r="EVH1" s="738"/>
      <c r="EVI1" s="738"/>
      <c r="EVJ1" s="738"/>
      <c r="EVK1" s="738"/>
      <c r="EVL1" s="738"/>
      <c r="EVM1" s="738"/>
      <c r="EVN1" s="738"/>
      <c r="EVO1" s="738"/>
      <c r="EVP1" s="738"/>
      <c r="EVQ1" s="738"/>
      <c r="EVR1" s="738"/>
      <c r="EVS1" s="738"/>
      <c r="EVT1" s="738"/>
      <c r="EVU1" s="738"/>
      <c r="EVV1" s="738"/>
      <c r="EVW1" s="738"/>
      <c r="EVX1" s="738"/>
      <c r="EVY1" s="738"/>
      <c r="EVZ1" s="738"/>
      <c r="EWA1" s="738"/>
      <c r="EWB1" s="738"/>
      <c r="EWC1" s="738"/>
      <c r="EWD1" s="738"/>
      <c r="EWE1" s="738"/>
      <c r="EWF1" s="738"/>
      <c r="EWG1" s="738"/>
      <c r="EWH1" s="738"/>
      <c r="EWI1" s="738"/>
      <c r="EWJ1" s="738"/>
      <c r="EWK1" s="738"/>
      <c r="EWL1" s="738"/>
      <c r="EWM1" s="738"/>
      <c r="EWN1" s="738"/>
      <c r="EWO1" s="738"/>
      <c r="EWP1" s="738"/>
      <c r="EWQ1" s="738"/>
      <c r="EWR1" s="738"/>
      <c r="EWS1" s="738"/>
      <c r="EWT1" s="738"/>
      <c r="EWU1" s="738"/>
      <c r="EWV1" s="738"/>
      <c r="EWW1" s="738"/>
      <c r="EWX1" s="738"/>
      <c r="EWY1" s="738"/>
      <c r="EWZ1" s="738"/>
      <c r="EXA1" s="738"/>
      <c r="EXB1" s="738"/>
      <c r="EXC1" s="738"/>
      <c r="EXD1" s="738"/>
      <c r="EXE1" s="738"/>
      <c r="EXF1" s="738"/>
      <c r="EXG1" s="738"/>
      <c r="EXH1" s="738"/>
      <c r="EXI1" s="738"/>
      <c r="EXJ1" s="738"/>
      <c r="EXK1" s="738"/>
      <c r="EXL1" s="738"/>
      <c r="EXM1" s="738"/>
      <c r="EXN1" s="738"/>
      <c r="EXO1" s="738"/>
      <c r="EXP1" s="738"/>
      <c r="EXQ1" s="738"/>
      <c r="EXR1" s="738"/>
      <c r="EXS1" s="738"/>
      <c r="EXT1" s="738"/>
      <c r="EXU1" s="738"/>
      <c r="EXV1" s="738"/>
      <c r="EXW1" s="738"/>
      <c r="EXX1" s="738"/>
      <c r="EXY1" s="738"/>
      <c r="EXZ1" s="738"/>
      <c r="EYA1" s="738"/>
      <c r="EYB1" s="738"/>
      <c r="EYC1" s="738"/>
      <c r="EYD1" s="738"/>
      <c r="EYE1" s="738"/>
      <c r="EYF1" s="738"/>
      <c r="EYG1" s="738"/>
      <c r="EYH1" s="738"/>
      <c r="EYI1" s="738"/>
      <c r="EYJ1" s="738"/>
      <c r="EYK1" s="738"/>
      <c r="EYL1" s="738"/>
      <c r="EYM1" s="738"/>
      <c r="EYN1" s="738"/>
      <c r="EYO1" s="738"/>
      <c r="EYP1" s="738"/>
      <c r="EYQ1" s="738"/>
      <c r="EYR1" s="738"/>
      <c r="EYS1" s="738"/>
      <c r="EYT1" s="738"/>
      <c r="EYU1" s="738"/>
      <c r="EYV1" s="738"/>
      <c r="EYW1" s="738"/>
      <c r="EYX1" s="738"/>
      <c r="EYY1" s="738"/>
      <c r="EYZ1" s="738"/>
      <c r="EZA1" s="738"/>
      <c r="EZB1" s="738"/>
      <c r="EZC1" s="738"/>
      <c r="EZD1" s="738"/>
      <c r="EZE1" s="738"/>
      <c r="EZF1" s="738"/>
      <c r="EZG1" s="738"/>
      <c r="EZH1" s="738"/>
      <c r="EZI1" s="738"/>
      <c r="EZJ1" s="738"/>
      <c r="EZK1" s="738"/>
      <c r="EZL1" s="738"/>
      <c r="EZM1" s="738"/>
      <c r="EZN1" s="738"/>
      <c r="EZO1" s="738"/>
      <c r="EZP1" s="738"/>
      <c r="EZQ1" s="738"/>
      <c r="EZR1" s="738"/>
      <c r="EZS1" s="738"/>
      <c r="EZT1" s="738"/>
      <c r="EZU1" s="738"/>
      <c r="EZV1" s="738"/>
      <c r="EZW1" s="738"/>
      <c r="EZX1" s="738"/>
      <c r="EZY1" s="738"/>
      <c r="EZZ1" s="738"/>
      <c r="FAA1" s="738"/>
      <c r="FAB1" s="738"/>
      <c r="FAC1" s="738"/>
      <c r="FAD1" s="738"/>
      <c r="FAE1" s="738"/>
      <c r="FAF1" s="738"/>
      <c r="FAG1" s="738"/>
      <c r="FAH1" s="738"/>
      <c r="FAI1" s="738"/>
      <c r="FAJ1" s="738"/>
      <c r="FAK1" s="738"/>
      <c r="FAL1" s="738"/>
      <c r="FAM1" s="738"/>
      <c r="FAN1" s="738"/>
      <c r="FAO1" s="738"/>
      <c r="FAP1" s="738"/>
      <c r="FAQ1" s="738"/>
      <c r="FAR1" s="738"/>
      <c r="FAS1" s="738"/>
      <c r="FAT1" s="738"/>
      <c r="FAU1" s="738"/>
      <c r="FAV1" s="738"/>
      <c r="FAW1" s="738"/>
      <c r="FAX1" s="738"/>
      <c r="FAY1" s="738"/>
      <c r="FAZ1" s="738"/>
      <c r="FBA1" s="738"/>
      <c r="FBB1" s="738"/>
      <c r="FBC1" s="738"/>
      <c r="FBD1" s="738"/>
      <c r="FBE1" s="738"/>
      <c r="FBF1" s="738"/>
      <c r="FBG1" s="738"/>
      <c r="FBH1" s="738"/>
      <c r="FBI1" s="738"/>
      <c r="FBJ1" s="738"/>
      <c r="FBK1" s="738"/>
      <c r="FBL1" s="738"/>
      <c r="FBM1" s="738"/>
      <c r="FBN1" s="738"/>
      <c r="FBO1" s="738"/>
      <c r="FBP1" s="738"/>
      <c r="FBQ1" s="738"/>
      <c r="FBR1" s="738"/>
      <c r="FBS1" s="738"/>
      <c r="FBT1" s="738"/>
      <c r="FBU1" s="738"/>
      <c r="FBV1" s="738"/>
      <c r="FBW1" s="738"/>
      <c r="FBX1" s="738"/>
      <c r="FBY1" s="738"/>
      <c r="FBZ1" s="738"/>
      <c r="FCA1" s="738"/>
      <c r="FCB1" s="738"/>
      <c r="FCC1" s="738"/>
      <c r="FCD1" s="738"/>
      <c r="FCE1" s="738"/>
      <c r="FCF1" s="738"/>
      <c r="FCG1" s="738"/>
      <c r="FCH1" s="738"/>
      <c r="FCI1" s="738"/>
      <c r="FCJ1" s="738"/>
      <c r="FCK1" s="738"/>
      <c r="FCL1" s="738"/>
      <c r="FCM1" s="738"/>
      <c r="FCN1" s="738"/>
      <c r="FCO1" s="738"/>
      <c r="FCP1" s="738"/>
      <c r="FCQ1" s="738"/>
      <c r="FCR1" s="738"/>
      <c r="FCS1" s="738"/>
      <c r="FCT1" s="738"/>
      <c r="FCU1" s="738"/>
      <c r="FCV1" s="738"/>
      <c r="FCW1" s="738"/>
      <c r="FCX1" s="738"/>
      <c r="FCY1" s="738"/>
      <c r="FCZ1" s="738"/>
      <c r="FDA1" s="738"/>
      <c r="FDB1" s="738"/>
      <c r="FDC1" s="738"/>
      <c r="FDD1" s="738"/>
      <c r="FDE1" s="738"/>
      <c r="FDF1" s="738"/>
      <c r="FDG1" s="738"/>
      <c r="FDH1" s="738"/>
      <c r="FDI1" s="738"/>
      <c r="FDJ1" s="738"/>
      <c r="FDK1" s="738"/>
      <c r="FDL1" s="738"/>
      <c r="FDM1" s="738"/>
      <c r="FDN1" s="738"/>
      <c r="FDO1" s="738"/>
      <c r="FDP1" s="738"/>
      <c r="FDQ1" s="738"/>
      <c r="FDR1" s="738"/>
      <c r="FDS1" s="738"/>
      <c r="FDT1" s="738"/>
      <c r="FDU1" s="738"/>
      <c r="FDV1" s="738"/>
      <c r="FDW1" s="738"/>
      <c r="FDX1" s="738"/>
      <c r="FDY1" s="738"/>
      <c r="FDZ1" s="738"/>
      <c r="FEA1" s="738"/>
      <c r="FEB1" s="738"/>
      <c r="FEC1" s="738"/>
      <c r="FED1" s="738"/>
      <c r="FEE1" s="738"/>
      <c r="FEF1" s="738"/>
      <c r="FEG1" s="738"/>
      <c r="FEH1" s="738"/>
      <c r="FEI1" s="738"/>
      <c r="FEJ1" s="738"/>
      <c r="FEK1" s="738"/>
      <c r="FEL1" s="738"/>
      <c r="FEM1" s="738"/>
      <c r="FEN1" s="738"/>
      <c r="FEO1" s="738"/>
      <c r="FEP1" s="738"/>
      <c r="FEQ1" s="738"/>
      <c r="FER1" s="738"/>
      <c r="FES1" s="738"/>
      <c r="FET1" s="738"/>
      <c r="FEU1" s="738"/>
      <c r="FEV1" s="738"/>
      <c r="FEW1" s="738"/>
      <c r="FEX1" s="738"/>
      <c r="FEY1" s="738"/>
      <c r="FEZ1" s="738"/>
      <c r="FFA1" s="738"/>
      <c r="FFB1" s="738"/>
      <c r="FFC1" s="738"/>
      <c r="FFD1" s="738"/>
      <c r="FFE1" s="738"/>
      <c r="FFF1" s="738"/>
      <c r="FFG1" s="738"/>
      <c r="FFH1" s="738"/>
      <c r="FFI1" s="738"/>
      <c r="FFJ1" s="738"/>
      <c r="FFK1" s="738"/>
      <c r="FFL1" s="738"/>
      <c r="FFM1" s="738"/>
      <c r="FFN1" s="738"/>
      <c r="FFO1" s="738"/>
      <c r="FFP1" s="738"/>
      <c r="FFQ1" s="738"/>
      <c r="FFR1" s="738"/>
      <c r="FFS1" s="738"/>
      <c r="FFT1" s="738"/>
      <c r="FFU1" s="738"/>
      <c r="FFV1" s="738"/>
      <c r="FFW1" s="738"/>
      <c r="FFX1" s="738"/>
      <c r="FFY1" s="738"/>
      <c r="FFZ1" s="738"/>
      <c r="FGA1" s="738"/>
      <c r="FGB1" s="738"/>
      <c r="FGC1" s="738"/>
      <c r="FGD1" s="738"/>
      <c r="FGE1" s="738"/>
      <c r="FGF1" s="738"/>
      <c r="FGG1" s="738"/>
      <c r="FGH1" s="738"/>
      <c r="FGI1" s="738"/>
      <c r="FGJ1" s="738"/>
      <c r="FGK1" s="738"/>
      <c r="FGL1" s="738"/>
      <c r="FGM1" s="738"/>
      <c r="FGN1" s="738"/>
      <c r="FGO1" s="738"/>
      <c r="FGP1" s="738"/>
      <c r="FGQ1" s="738"/>
      <c r="FGR1" s="738"/>
      <c r="FGS1" s="738"/>
      <c r="FGT1" s="738"/>
      <c r="FGU1" s="738"/>
      <c r="FGV1" s="738"/>
      <c r="FGW1" s="738"/>
      <c r="FGX1" s="738"/>
      <c r="FGY1" s="738"/>
      <c r="FGZ1" s="738"/>
      <c r="FHA1" s="738"/>
      <c r="FHB1" s="738"/>
      <c r="FHC1" s="738"/>
      <c r="FHD1" s="738"/>
      <c r="FHE1" s="738"/>
      <c r="FHF1" s="738"/>
      <c r="FHG1" s="738"/>
      <c r="FHH1" s="738"/>
      <c r="FHI1" s="738"/>
      <c r="FHJ1" s="738"/>
      <c r="FHK1" s="738"/>
      <c r="FHL1" s="738"/>
      <c r="FHM1" s="738"/>
      <c r="FHN1" s="738"/>
      <c r="FHO1" s="738"/>
      <c r="FHP1" s="738"/>
      <c r="FHQ1" s="738"/>
      <c r="FHR1" s="738"/>
      <c r="FHS1" s="738"/>
      <c r="FHT1" s="738"/>
      <c r="FHU1" s="738"/>
      <c r="FHV1" s="738"/>
      <c r="FHW1" s="738"/>
      <c r="FHX1" s="738"/>
      <c r="FHY1" s="738"/>
      <c r="FHZ1" s="738"/>
      <c r="FIA1" s="738"/>
      <c r="FIB1" s="738"/>
      <c r="FIC1" s="738"/>
      <c r="FID1" s="738"/>
      <c r="FIE1" s="738"/>
      <c r="FIF1" s="738"/>
      <c r="FIG1" s="738"/>
      <c r="FIH1" s="738"/>
      <c r="FII1" s="738"/>
      <c r="FIJ1" s="738"/>
      <c r="FIK1" s="738"/>
      <c r="FIL1" s="738"/>
      <c r="FIM1" s="738"/>
      <c r="FIN1" s="738"/>
      <c r="FIO1" s="738"/>
      <c r="FIP1" s="738"/>
      <c r="FIQ1" s="738"/>
      <c r="FIR1" s="738"/>
      <c r="FIS1" s="738"/>
      <c r="FIT1" s="738"/>
      <c r="FIU1" s="738"/>
      <c r="FIV1" s="738"/>
      <c r="FIW1" s="738"/>
      <c r="FIX1" s="738"/>
      <c r="FIY1" s="738"/>
      <c r="FIZ1" s="738"/>
      <c r="FJA1" s="738"/>
      <c r="FJB1" s="738"/>
      <c r="FJC1" s="738"/>
      <c r="FJD1" s="738"/>
      <c r="FJE1" s="738"/>
      <c r="FJF1" s="738"/>
      <c r="FJG1" s="738"/>
      <c r="FJH1" s="738"/>
      <c r="FJI1" s="738"/>
      <c r="FJJ1" s="738"/>
      <c r="FJK1" s="738"/>
      <c r="FJL1" s="738"/>
      <c r="FJM1" s="738"/>
      <c r="FJN1" s="738"/>
      <c r="FJO1" s="738"/>
      <c r="FJP1" s="738"/>
      <c r="FJQ1" s="738"/>
      <c r="FJR1" s="738"/>
      <c r="FJS1" s="738"/>
      <c r="FJT1" s="738"/>
      <c r="FJU1" s="738"/>
      <c r="FJV1" s="738"/>
      <c r="FJW1" s="738"/>
      <c r="FJX1" s="738"/>
      <c r="FJY1" s="738"/>
      <c r="FJZ1" s="738"/>
      <c r="FKA1" s="738"/>
      <c r="FKB1" s="738"/>
      <c r="FKC1" s="738"/>
      <c r="FKD1" s="738"/>
      <c r="FKE1" s="738"/>
      <c r="FKF1" s="738"/>
      <c r="FKG1" s="738"/>
      <c r="FKH1" s="738"/>
      <c r="FKI1" s="738"/>
      <c r="FKJ1" s="738"/>
      <c r="FKK1" s="738"/>
      <c r="FKL1" s="738"/>
      <c r="FKM1" s="738"/>
      <c r="FKN1" s="738"/>
      <c r="FKO1" s="738"/>
      <c r="FKP1" s="738"/>
      <c r="FKQ1" s="738"/>
      <c r="FKR1" s="738"/>
      <c r="FKS1" s="738"/>
      <c r="FKT1" s="738"/>
      <c r="FKU1" s="738"/>
      <c r="FKV1" s="738"/>
      <c r="FKW1" s="738"/>
      <c r="FKX1" s="738"/>
      <c r="FKY1" s="738"/>
      <c r="FKZ1" s="738"/>
      <c r="FLA1" s="738"/>
      <c r="FLB1" s="738"/>
      <c r="FLC1" s="738"/>
      <c r="FLD1" s="738"/>
      <c r="FLE1" s="738"/>
      <c r="FLF1" s="738"/>
      <c r="FLG1" s="738"/>
      <c r="FLH1" s="738"/>
      <c r="FLI1" s="738"/>
      <c r="FLJ1" s="738"/>
      <c r="FLK1" s="738"/>
      <c r="FLL1" s="738"/>
      <c r="FLM1" s="738"/>
      <c r="FLN1" s="738"/>
      <c r="FLO1" s="738"/>
      <c r="FLP1" s="738"/>
      <c r="FLQ1" s="738"/>
      <c r="FLR1" s="738"/>
      <c r="FLS1" s="738"/>
      <c r="FLT1" s="738"/>
      <c r="FLU1" s="738"/>
      <c r="FLV1" s="738"/>
      <c r="FLW1" s="738"/>
      <c r="FLX1" s="738"/>
      <c r="FLY1" s="738"/>
      <c r="FLZ1" s="738"/>
      <c r="FMA1" s="738"/>
      <c r="FMB1" s="738"/>
      <c r="FMC1" s="738"/>
      <c r="FMD1" s="738"/>
      <c r="FME1" s="738"/>
      <c r="FMF1" s="738"/>
      <c r="FMG1" s="738"/>
      <c r="FMH1" s="738"/>
      <c r="FMI1" s="738"/>
      <c r="FMJ1" s="738"/>
      <c r="FMK1" s="738"/>
      <c r="FML1" s="738"/>
      <c r="FMM1" s="738"/>
      <c r="FMN1" s="738"/>
      <c r="FMO1" s="738"/>
      <c r="FMP1" s="738"/>
      <c r="FMQ1" s="738"/>
      <c r="FMR1" s="738"/>
      <c r="FMS1" s="738"/>
      <c r="FMT1" s="738"/>
      <c r="FMU1" s="738"/>
      <c r="FMV1" s="738"/>
      <c r="FMW1" s="738"/>
      <c r="FMX1" s="738"/>
      <c r="FMY1" s="738"/>
      <c r="FMZ1" s="738"/>
      <c r="FNA1" s="738"/>
      <c r="FNB1" s="738"/>
      <c r="FNC1" s="738"/>
      <c r="FND1" s="738"/>
      <c r="FNE1" s="738"/>
      <c r="FNF1" s="738"/>
      <c r="FNG1" s="738"/>
      <c r="FNH1" s="738"/>
      <c r="FNI1" s="738"/>
      <c r="FNJ1" s="738"/>
      <c r="FNK1" s="738"/>
      <c r="FNL1" s="738"/>
      <c r="FNM1" s="738"/>
      <c r="FNN1" s="738"/>
      <c r="FNO1" s="738"/>
      <c r="FNP1" s="738"/>
      <c r="FNQ1" s="738"/>
      <c r="FNR1" s="738"/>
      <c r="FNS1" s="738"/>
      <c r="FNT1" s="738"/>
      <c r="FNU1" s="738"/>
      <c r="FNV1" s="738"/>
      <c r="FNW1" s="738"/>
      <c r="FNX1" s="738"/>
      <c r="FNY1" s="738"/>
      <c r="FNZ1" s="738"/>
      <c r="FOA1" s="738"/>
      <c r="FOB1" s="738"/>
      <c r="FOC1" s="738"/>
      <c r="FOD1" s="738"/>
      <c r="FOE1" s="738"/>
      <c r="FOF1" s="738"/>
      <c r="FOG1" s="738"/>
      <c r="FOH1" s="738"/>
      <c r="FOI1" s="738"/>
      <c r="FOJ1" s="738"/>
      <c r="FOK1" s="738"/>
      <c r="FOL1" s="738"/>
      <c r="FOM1" s="738"/>
      <c r="FON1" s="738"/>
      <c r="FOO1" s="738"/>
      <c r="FOP1" s="738"/>
      <c r="FOQ1" s="738"/>
      <c r="FOR1" s="738"/>
      <c r="FOS1" s="738"/>
      <c r="FOT1" s="738"/>
      <c r="FOU1" s="738"/>
      <c r="FOV1" s="738"/>
      <c r="FOW1" s="738"/>
      <c r="FOX1" s="738"/>
      <c r="FOY1" s="738"/>
      <c r="FOZ1" s="738"/>
      <c r="FPA1" s="738"/>
      <c r="FPB1" s="738"/>
      <c r="FPC1" s="738"/>
      <c r="FPD1" s="738"/>
      <c r="FPE1" s="738"/>
      <c r="FPF1" s="738"/>
      <c r="FPG1" s="738"/>
      <c r="FPH1" s="738"/>
      <c r="FPI1" s="738"/>
      <c r="FPJ1" s="738"/>
      <c r="FPK1" s="738"/>
      <c r="FPL1" s="738"/>
      <c r="FPM1" s="738"/>
      <c r="FPN1" s="738"/>
      <c r="FPO1" s="738"/>
      <c r="FPP1" s="738"/>
      <c r="FPQ1" s="738"/>
      <c r="FPR1" s="738"/>
      <c r="FPS1" s="738"/>
      <c r="FPT1" s="738"/>
      <c r="FPU1" s="738"/>
      <c r="FPV1" s="738"/>
      <c r="FPW1" s="738"/>
      <c r="FPX1" s="738"/>
      <c r="FPY1" s="738"/>
      <c r="FPZ1" s="738"/>
      <c r="FQA1" s="738"/>
      <c r="FQB1" s="738"/>
      <c r="FQC1" s="738"/>
      <c r="FQD1" s="738"/>
      <c r="FQE1" s="738"/>
      <c r="FQF1" s="738"/>
      <c r="FQG1" s="738"/>
      <c r="FQH1" s="738"/>
      <c r="FQI1" s="738"/>
      <c r="FQJ1" s="738"/>
      <c r="FQK1" s="738"/>
      <c r="FQL1" s="738"/>
      <c r="FQM1" s="738"/>
      <c r="FQN1" s="738"/>
      <c r="FQO1" s="738"/>
      <c r="FQP1" s="738"/>
      <c r="FQQ1" s="738"/>
      <c r="FQR1" s="738"/>
      <c r="FQS1" s="738"/>
      <c r="FQT1" s="738"/>
      <c r="FQU1" s="738"/>
      <c r="FQV1" s="738"/>
      <c r="FQW1" s="738"/>
      <c r="FQX1" s="738"/>
      <c r="FQY1" s="738"/>
      <c r="FQZ1" s="738"/>
      <c r="FRA1" s="738"/>
      <c r="FRB1" s="738"/>
      <c r="FRC1" s="738"/>
      <c r="FRD1" s="738"/>
      <c r="FRE1" s="738"/>
      <c r="FRF1" s="738"/>
      <c r="FRG1" s="738"/>
      <c r="FRH1" s="738"/>
      <c r="FRI1" s="738"/>
      <c r="FRJ1" s="738"/>
      <c r="FRK1" s="738"/>
      <c r="FRL1" s="738"/>
      <c r="FRM1" s="738"/>
      <c r="FRN1" s="738"/>
      <c r="FRO1" s="738"/>
      <c r="FRP1" s="738"/>
      <c r="FRQ1" s="738"/>
      <c r="FRR1" s="738"/>
      <c r="FRS1" s="738"/>
      <c r="FRT1" s="738"/>
      <c r="FRU1" s="738"/>
      <c r="FRV1" s="738"/>
      <c r="FRW1" s="738"/>
      <c r="FRX1" s="738"/>
      <c r="FRY1" s="738"/>
      <c r="FRZ1" s="738"/>
      <c r="FSA1" s="738"/>
      <c r="FSB1" s="738"/>
      <c r="FSC1" s="738"/>
      <c r="FSD1" s="738"/>
      <c r="FSE1" s="738"/>
      <c r="FSF1" s="738"/>
      <c r="FSG1" s="738"/>
      <c r="FSH1" s="738"/>
      <c r="FSI1" s="738"/>
      <c r="FSJ1" s="738"/>
      <c r="FSK1" s="738"/>
      <c r="FSL1" s="738"/>
      <c r="FSM1" s="738"/>
      <c r="FSN1" s="738"/>
      <c r="FSO1" s="738"/>
      <c r="FSP1" s="738"/>
      <c r="FSQ1" s="738"/>
      <c r="FSR1" s="738"/>
      <c r="FSS1" s="738"/>
      <c r="FST1" s="738"/>
      <c r="FSU1" s="738"/>
      <c r="FSV1" s="738"/>
      <c r="FSW1" s="738"/>
      <c r="FSX1" s="738"/>
      <c r="FSY1" s="738"/>
      <c r="FSZ1" s="738"/>
      <c r="FTA1" s="738"/>
      <c r="FTB1" s="738"/>
      <c r="FTC1" s="738"/>
      <c r="FTD1" s="738"/>
      <c r="FTE1" s="738"/>
      <c r="FTF1" s="738"/>
      <c r="FTG1" s="738"/>
      <c r="FTH1" s="738"/>
      <c r="FTI1" s="738"/>
      <c r="FTJ1" s="738"/>
      <c r="FTK1" s="738"/>
      <c r="FTL1" s="738"/>
      <c r="FTM1" s="738"/>
      <c r="FTN1" s="738"/>
      <c r="FTO1" s="738"/>
      <c r="FTP1" s="738"/>
      <c r="FTQ1" s="738"/>
      <c r="FTR1" s="738"/>
      <c r="FTS1" s="738"/>
      <c r="FTT1" s="738"/>
      <c r="FTU1" s="738"/>
      <c r="FTV1" s="738"/>
      <c r="FTW1" s="738"/>
      <c r="FTX1" s="738"/>
      <c r="FTY1" s="738"/>
      <c r="FTZ1" s="738"/>
      <c r="FUA1" s="738"/>
      <c r="FUB1" s="738"/>
      <c r="FUC1" s="738"/>
      <c r="FUD1" s="738"/>
      <c r="FUE1" s="738"/>
      <c r="FUF1" s="738"/>
      <c r="FUG1" s="738"/>
      <c r="FUH1" s="738"/>
      <c r="FUI1" s="738"/>
      <c r="FUJ1" s="738"/>
      <c r="FUK1" s="738"/>
      <c r="FUL1" s="738"/>
      <c r="FUM1" s="738"/>
      <c r="FUN1" s="738"/>
      <c r="FUO1" s="738"/>
      <c r="FUP1" s="738"/>
      <c r="FUQ1" s="738"/>
      <c r="FUR1" s="738"/>
      <c r="FUS1" s="738"/>
      <c r="FUT1" s="738"/>
      <c r="FUU1" s="738"/>
      <c r="FUV1" s="738"/>
      <c r="FUW1" s="738"/>
      <c r="FUX1" s="738"/>
      <c r="FUY1" s="738"/>
      <c r="FUZ1" s="738"/>
      <c r="FVA1" s="738"/>
      <c r="FVB1" s="738"/>
      <c r="FVC1" s="738"/>
      <c r="FVD1" s="738"/>
      <c r="FVE1" s="738"/>
      <c r="FVF1" s="738"/>
      <c r="FVG1" s="738"/>
      <c r="FVH1" s="738"/>
      <c r="FVI1" s="738"/>
      <c r="FVJ1" s="738"/>
      <c r="FVK1" s="738"/>
      <c r="FVL1" s="738"/>
      <c r="FVM1" s="738"/>
      <c r="FVN1" s="738"/>
      <c r="FVO1" s="738"/>
      <c r="FVP1" s="738"/>
      <c r="FVQ1" s="738"/>
      <c r="FVR1" s="738"/>
      <c r="FVS1" s="738"/>
      <c r="FVT1" s="738"/>
      <c r="FVU1" s="738"/>
      <c r="FVV1" s="738"/>
      <c r="FVW1" s="738"/>
      <c r="FVX1" s="738"/>
      <c r="FVY1" s="738"/>
      <c r="FVZ1" s="738"/>
      <c r="FWA1" s="738"/>
      <c r="FWB1" s="738"/>
      <c r="FWC1" s="738"/>
      <c r="FWD1" s="738"/>
      <c r="FWE1" s="738"/>
      <c r="FWF1" s="738"/>
      <c r="FWG1" s="738"/>
      <c r="FWH1" s="738"/>
      <c r="FWI1" s="738"/>
      <c r="FWJ1" s="738"/>
      <c r="FWK1" s="738"/>
      <c r="FWL1" s="738"/>
      <c r="FWM1" s="738"/>
      <c r="FWN1" s="738"/>
      <c r="FWO1" s="738"/>
      <c r="FWP1" s="738"/>
      <c r="FWQ1" s="738"/>
      <c r="FWR1" s="738"/>
      <c r="FWS1" s="738"/>
      <c r="FWT1" s="738"/>
      <c r="FWU1" s="738"/>
      <c r="FWV1" s="738"/>
      <c r="FWW1" s="738"/>
      <c r="FWX1" s="738"/>
      <c r="FWY1" s="738"/>
      <c r="FWZ1" s="738"/>
      <c r="FXA1" s="738"/>
      <c r="FXB1" s="738"/>
      <c r="FXC1" s="738"/>
      <c r="FXD1" s="738"/>
      <c r="FXE1" s="738"/>
      <c r="FXF1" s="738"/>
      <c r="FXG1" s="738"/>
      <c r="FXH1" s="738"/>
      <c r="FXI1" s="738"/>
      <c r="FXJ1" s="738"/>
      <c r="FXK1" s="738"/>
      <c r="FXL1" s="738"/>
      <c r="FXM1" s="738"/>
      <c r="FXN1" s="738"/>
      <c r="FXO1" s="738"/>
      <c r="FXP1" s="738"/>
      <c r="FXQ1" s="738"/>
      <c r="FXR1" s="738"/>
      <c r="FXS1" s="738"/>
      <c r="FXT1" s="738"/>
      <c r="FXU1" s="738"/>
      <c r="FXV1" s="738"/>
      <c r="FXW1" s="738"/>
      <c r="FXX1" s="738"/>
      <c r="FXY1" s="738"/>
      <c r="FXZ1" s="738"/>
      <c r="FYA1" s="738"/>
      <c r="FYB1" s="738"/>
      <c r="FYC1" s="738"/>
      <c r="FYD1" s="738"/>
      <c r="FYE1" s="738"/>
      <c r="FYF1" s="738"/>
      <c r="FYG1" s="738"/>
      <c r="FYH1" s="738"/>
      <c r="FYI1" s="738"/>
      <c r="FYJ1" s="738"/>
      <c r="FYK1" s="738"/>
      <c r="FYL1" s="738"/>
      <c r="FYM1" s="738"/>
      <c r="FYN1" s="738"/>
      <c r="FYO1" s="738"/>
      <c r="FYP1" s="738"/>
      <c r="FYQ1" s="738"/>
      <c r="FYR1" s="738"/>
      <c r="FYS1" s="738"/>
      <c r="FYT1" s="738"/>
      <c r="FYU1" s="738"/>
      <c r="FYV1" s="738"/>
      <c r="FYW1" s="738"/>
      <c r="FYX1" s="738"/>
      <c r="FYY1" s="738"/>
      <c r="FYZ1" s="738"/>
      <c r="FZA1" s="738"/>
      <c r="FZB1" s="738"/>
      <c r="FZC1" s="738"/>
      <c r="FZD1" s="738"/>
      <c r="FZE1" s="738"/>
      <c r="FZF1" s="738"/>
      <c r="FZG1" s="738"/>
      <c r="FZH1" s="738"/>
      <c r="FZI1" s="738"/>
      <c r="FZJ1" s="738"/>
      <c r="FZK1" s="738"/>
      <c r="FZL1" s="738"/>
      <c r="FZM1" s="738"/>
      <c r="FZN1" s="738"/>
      <c r="FZO1" s="738"/>
      <c r="FZP1" s="738"/>
      <c r="FZQ1" s="738"/>
      <c r="FZR1" s="738"/>
      <c r="FZS1" s="738"/>
      <c r="FZT1" s="738"/>
      <c r="FZU1" s="738"/>
      <c r="FZV1" s="738"/>
      <c r="FZW1" s="738"/>
      <c r="FZX1" s="738"/>
      <c r="FZY1" s="738"/>
      <c r="FZZ1" s="738"/>
      <c r="GAA1" s="738"/>
      <c r="GAB1" s="738"/>
      <c r="GAC1" s="738"/>
      <c r="GAD1" s="738"/>
      <c r="GAE1" s="738"/>
      <c r="GAF1" s="738"/>
      <c r="GAG1" s="738"/>
      <c r="GAH1" s="738"/>
      <c r="GAI1" s="738"/>
      <c r="GAJ1" s="738"/>
      <c r="GAK1" s="738"/>
      <c r="GAL1" s="738"/>
      <c r="GAM1" s="738"/>
      <c r="GAN1" s="738"/>
      <c r="GAO1" s="738"/>
      <c r="GAP1" s="738"/>
      <c r="GAQ1" s="738"/>
      <c r="GAR1" s="738"/>
      <c r="GAS1" s="738"/>
      <c r="GAT1" s="738"/>
      <c r="GAU1" s="738"/>
      <c r="GAV1" s="738"/>
      <c r="GAW1" s="738"/>
      <c r="GAX1" s="738"/>
      <c r="GAY1" s="738"/>
      <c r="GAZ1" s="738"/>
      <c r="GBA1" s="738"/>
      <c r="GBB1" s="738"/>
      <c r="GBC1" s="738"/>
      <c r="GBD1" s="738"/>
      <c r="GBE1" s="738"/>
      <c r="GBF1" s="738"/>
      <c r="GBG1" s="738"/>
      <c r="GBH1" s="738"/>
      <c r="GBI1" s="738"/>
      <c r="GBJ1" s="738"/>
      <c r="GBK1" s="738"/>
      <c r="GBL1" s="738"/>
      <c r="GBM1" s="738"/>
      <c r="GBN1" s="738"/>
      <c r="GBO1" s="738"/>
      <c r="GBP1" s="738"/>
      <c r="GBQ1" s="738"/>
      <c r="GBR1" s="738"/>
      <c r="GBS1" s="738"/>
      <c r="GBT1" s="738"/>
      <c r="GBU1" s="738"/>
      <c r="GBV1" s="738"/>
      <c r="GBW1" s="738"/>
      <c r="GBX1" s="738"/>
      <c r="GBY1" s="738"/>
      <c r="GBZ1" s="738"/>
      <c r="GCA1" s="738"/>
      <c r="GCB1" s="738"/>
      <c r="GCC1" s="738"/>
      <c r="GCD1" s="738"/>
      <c r="GCE1" s="738"/>
      <c r="GCF1" s="738"/>
      <c r="GCG1" s="738"/>
      <c r="GCH1" s="738"/>
      <c r="GCI1" s="738"/>
      <c r="GCJ1" s="738"/>
      <c r="GCK1" s="738"/>
      <c r="GCL1" s="738"/>
      <c r="GCM1" s="738"/>
      <c r="GCN1" s="738"/>
      <c r="GCO1" s="738"/>
      <c r="GCP1" s="738"/>
      <c r="GCQ1" s="738"/>
      <c r="GCR1" s="738"/>
      <c r="GCS1" s="738"/>
      <c r="GCT1" s="738"/>
      <c r="GCU1" s="738"/>
      <c r="GCV1" s="738"/>
      <c r="GCW1" s="738"/>
      <c r="GCX1" s="738"/>
      <c r="GCY1" s="738"/>
      <c r="GCZ1" s="738"/>
      <c r="GDA1" s="738"/>
      <c r="GDB1" s="738"/>
      <c r="GDC1" s="738"/>
      <c r="GDD1" s="738"/>
      <c r="GDE1" s="738"/>
      <c r="GDF1" s="738"/>
      <c r="GDG1" s="738"/>
      <c r="GDH1" s="738"/>
      <c r="GDI1" s="738"/>
      <c r="GDJ1" s="738"/>
      <c r="GDK1" s="738"/>
      <c r="GDL1" s="738"/>
      <c r="GDM1" s="738"/>
      <c r="GDN1" s="738"/>
      <c r="GDO1" s="738"/>
      <c r="GDP1" s="738"/>
      <c r="GDQ1" s="738"/>
      <c r="GDR1" s="738"/>
      <c r="GDS1" s="738"/>
      <c r="GDT1" s="738"/>
      <c r="GDU1" s="738"/>
      <c r="GDV1" s="738"/>
      <c r="GDW1" s="738"/>
      <c r="GDX1" s="738"/>
      <c r="GDY1" s="738"/>
      <c r="GDZ1" s="738"/>
      <c r="GEA1" s="738"/>
      <c r="GEB1" s="738"/>
      <c r="GEC1" s="738"/>
      <c r="GED1" s="738"/>
      <c r="GEE1" s="738"/>
      <c r="GEF1" s="738"/>
      <c r="GEG1" s="738"/>
      <c r="GEH1" s="738"/>
      <c r="GEI1" s="738"/>
      <c r="GEJ1" s="738"/>
      <c r="GEK1" s="738"/>
      <c r="GEL1" s="738"/>
      <c r="GEM1" s="738"/>
      <c r="GEN1" s="738"/>
      <c r="GEO1" s="738"/>
      <c r="GEP1" s="738"/>
      <c r="GEQ1" s="738"/>
      <c r="GER1" s="738"/>
      <c r="GES1" s="738"/>
      <c r="GET1" s="738"/>
      <c r="GEU1" s="738"/>
      <c r="GEV1" s="738"/>
      <c r="GEW1" s="738"/>
      <c r="GEX1" s="738"/>
      <c r="GEY1" s="738"/>
      <c r="GEZ1" s="738"/>
      <c r="GFA1" s="738"/>
      <c r="GFB1" s="738"/>
      <c r="GFC1" s="738"/>
      <c r="GFD1" s="738"/>
      <c r="GFE1" s="738"/>
      <c r="GFF1" s="738"/>
      <c r="GFG1" s="738"/>
      <c r="GFH1" s="738"/>
      <c r="GFI1" s="738"/>
      <c r="GFJ1" s="738"/>
      <c r="GFK1" s="738"/>
      <c r="GFL1" s="738"/>
      <c r="GFM1" s="738"/>
      <c r="GFN1" s="738"/>
      <c r="GFO1" s="738"/>
      <c r="GFP1" s="738"/>
      <c r="GFQ1" s="738"/>
      <c r="GFR1" s="738"/>
      <c r="GFS1" s="738"/>
      <c r="GFT1" s="738"/>
      <c r="GFU1" s="738"/>
      <c r="GFV1" s="738"/>
      <c r="GFW1" s="738"/>
      <c r="GFX1" s="738"/>
      <c r="GFY1" s="738"/>
      <c r="GFZ1" s="738"/>
      <c r="GGA1" s="738"/>
      <c r="GGB1" s="738"/>
      <c r="GGC1" s="738"/>
      <c r="GGD1" s="738"/>
      <c r="GGE1" s="738"/>
      <c r="GGF1" s="738"/>
      <c r="GGG1" s="738"/>
      <c r="GGH1" s="738"/>
      <c r="GGI1" s="738"/>
      <c r="GGJ1" s="738"/>
      <c r="GGK1" s="738"/>
      <c r="GGL1" s="738"/>
      <c r="GGM1" s="738"/>
      <c r="GGN1" s="738"/>
      <c r="GGO1" s="738"/>
      <c r="GGP1" s="738"/>
      <c r="GGQ1" s="738"/>
      <c r="GGR1" s="738"/>
      <c r="GGS1" s="738"/>
      <c r="GGT1" s="738"/>
      <c r="GGU1" s="738"/>
      <c r="GGV1" s="738"/>
      <c r="GGW1" s="738"/>
      <c r="GGX1" s="738"/>
      <c r="GGY1" s="738"/>
      <c r="GGZ1" s="738"/>
      <c r="GHA1" s="738"/>
      <c r="GHB1" s="738"/>
      <c r="GHC1" s="738"/>
      <c r="GHD1" s="738"/>
      <c r="GHE1" s="738"/>
      <c r="GHF1" s="738"/>
      <c r="GHG1" s="738"/>
      <c r="GHH1" s="738"/>
      <c r="GHI1" s="738"/>
      <c r="GHJ1" s="738"/>
      <c r="GHK1" s="738"/>
      <c r="GHL1" s="738"/>
      <c r="GHM1" s="738"/>
      <c r="GHN1" s="738"/>
      <c r="GHO1" s="738"/>
      <c r="GHP1" s="738"/>
      <c r="GHQ1" s="738"/>
      <c r="GHR1" s="738"/>
      <c r="GHS1" s="738"/>
      <c r="GHT1" s="738"/>
      <c r="GHU1" s="738"/>
      <c r="GHV1" s="738"/>
      <c r="GHW1" s="738"/>
      <c r="GHX1" s="738"/>
      <c r="GHY1" s="738"/>
      <c r="GHZ1" s="738"/>
      <c r="GIA1" s="738"/>
      <c r="GIB1" s="738"/>
      <c r="GIC1" s="738"/>
      <c r="GID1" s="738"/>
      <c r="GIE1" s="738"/>
      <c r="GIF1" s="738"/>
      <c r="GIG1" s="738"/>
      <c r="GIH1" s="738"/>
      <c r="GII1" s="738"/>
      <c r="GIJ1" s="738"/>
      <c r="GIK1" s="738"/>
      <c r="GIL1" s="738"/>
      <c r="GIM1" s="738"/>
      <c r="GIN1" s="738"/>
      <c r="GIO1" s="738"/>
      <c r="GIP1" s="738"/>
      <c r="GIQ1" s="738"/>
      <c r="GIR1" s="738"/>
      <c r="GIS1" s="738"/>
      <c r="GIT1" s="738"/>
      <c r="GIU1" s="738"/>
      <c r="GIV1" s="738"/>
      <c r="GIW1" s="738"/>
      <c r="GIX1" s="738"/>
      <c r="GIY1" s="738"/>
      <c r="GIZ1" s="738"/>
      <c r="GJA1" s="738"/>
      <c r="GJB1" s="738"/>
      <c r="GJC1" s="738"/>
      <c r="GJD1" s="738"/>
      <c r="GJE1" s="738"/>
      <c r="GJF1" s="738"/>
      <c r="GJG1" s="738"/>
      <c r="GJH1" s="738"/>
      <c r="GJI1" s="738"/>
      <c r="GJJ1" s="738"/>
      <c r="GJK1" s="738"/>
      <c r="GJL1" s="738"/>
      <c r="GJM1" s="738"/>
      <c r="GJN1" s="738"/>
      <c r="GJO1" s="738"/>
      <c r="GJP1" s="738"/>
      <c r="GJQ1" s="738"/>
      <c r="GJR1" s="738"/>
      <c r="GJS1" s="738"/>
      <c r="GJT1" s="738"/>
      <c r="GJU1" s="738"/>
      <c r="GJV1" s="738"/>
      <c r="GJW1" s="738"/>
      <c r="GJX1" s="738"/>
      <c r="GJY1" s="738"/>
      <c r="GJZ1" s="738"/>
      <c r="GKA1" s="738"/>
      <c r="GKB1" s="738"/>
      <c r="GKC1" s="738"/>
      <c r="GKD1" s="738"/>
      <c r="GKE1" s="738"/>
      <c r="GKF1" s="738"/>
      <c r="GKG1" s="738"/>
      <c r="GKH1" s="738"/>
      <c r="GKI1" s="738"/>
      <c r="GKJ1" s="738"/>
      <c r="GKK1" s="738"/>
      <c r="GKL1" s="738"/>
      <c r="GKM1" s="738"/>
      <c r="GKN1" s="738"/>
      <c r="GKO1" s="738"/>
      <c r="GKP1" s="738"/>
      <c r="GKQ1" s="738"/>
      <c r="GKR1" s="738"/>
      <c r="GKS1" s="738"/>
      <c r="GKT1" s="738"/>
      <c r="GKU1" s="738"/>
      <c r="GKV1" s="738"/>
      <c r="GKW1" s="738"/>
      <c r="GKX1" s="738"/>
      <c r="GKY1" s="738"/>
      <c r="GKZ1" s="738"/>
      <c r="GLA1" s="738"/>
      <c r="GLB1" s="738"/>
      <c r="GLC1" s="738"/>
      <c r="GLD1" s="738"/>
      <c r="GLE1" s="738"/>
      <c r="GLF1" s="738"/>
      <c r="GLG1" s="738"/>
      <c r="GLH1" s="738"/>
      <c r="GLI1" s="738"/>
      <c r="GLJ1" s="738"/>
      <c r="GLK1" s="738"/>
      <c r="GLL1" s="738"/>
      <c r="GLM1" s="738"/>
      <c r="GLN1" s="738"/>
      <c r="GLO1" s="738"/>
      <c r="GLP1" s="738"/>
      <c r="GLQ1" s="738"/>
      <c r="GLR1" s="738"/>
      <c r="GLS1" s="738"/>
      <c r="GLT1" s="738"/>
      <c r="GLU1" s="738"/>
      <c r="GLV1" s="738"/>
      <c r="GLW1" s="738"/>
      <c r="GLX1" s="738"/>
      <c r="GLY1" s="738"/>
      <c r="GLZ1" s="738"/>
      <c r="GMA1" s="738"/>
      <c r="GMB1" s="738"/>
      <c r="GMC1" s="738"/>
      <c r="GMD1" s="738"/>
      <c r="GME1" s="738"/>
      <c r="GMF1" s="738"/>
      <c r="GMG1" s="738"/>
      <c r="GMH1" s="738"/>
      <c r="GMI1" s="738"/>
      <c r="GMJ1" s="738"/>
      <c r="GMK1" s="738"/>
      <c r="GML1" s="738"/>
      <c r="GMM1" s="738"/>
      <c r="GMN1" s="738"/>
      <c r="GMO1" s="738"/>
      <c r="GMP1" s="738"/>
      <c r="GMQ1" s="738"/>
      <c r="GMR1" s="738"/>
      <c r="GMS1" s="738"/>
      <c r="GMT1" s="738"/>
      <c r="GMU1" s="738"/>
      <c r="GMV1" s="738"/>
      <c r="GMW1" s="738"/>
      <c r="GMX1" s="738"/>
      <c r="GMY1" s="738"/>
      <c r="GMZ1" s="738"/>
      <c r="GNA1" s="738"/>
      <c r="GNB1" s="738"/>
      <c r="GNC1" s="738"/>
      <c r="GND1" s="738"/>
      <c r="GNE1" s="738"/>
      <c r="GNF1" s="738"/>
      <c r="GNG1" s="738"/>
      <c r="GNH1" s="738"/>
      <c r="GNI1" s="738"/>
      <c r="GNJ1" s="738"/>
      <c r="GNK1" s="738"/>
      <c r="GNL1" s="738"/>
      <c r="GNM1" s="738"/>
      <c r="GNN1" s="738"/>
      <c r="GNO1" s="738"/>
      <c r="GNP1" s="738"/>
      <c r="GNQ1" s="738"/>
      <c r="GNR1" s="738"/>
      <c r="GNS1" s="738"/>
      <c r="GNT1" s="738"/>
      <c r="GNU1" s="738"/>
      <c r="GNV1" s="738"/>
      <c r="GNW1" s="738"/>
      <c r="GNX1" s="738"/>
      <c r="GNY1" s="738"/>
      <c r="GNZ1" s="738"/>
      <c r="GOA1" s="738"/>
      <c r="GOB1" s="738"/>
      <c r="GOC1" s="738"/>
      <c r="GOD1" s="738"/>
      <c r="GOE1" s="738"/>
      <c r="GOF1" s="738"/>
      <c r="GOG1" s="738"/>
      <c r="GOH1" s="738"/>
      <c r="GOI1" s="738"/>
      <c r="GOJ1" s="738"/>
      <c r="GOK1" s="738"/>
      <c r="GOL1" s="738"/>
      <c r="GOM1" s="738"/>
      <c r="GON1" s="738"/>
      <c r="GOO1" s="738"/>
      <c r="GOP1" s="738"/>
      <c r="GOQ1" s="738"/>
      <c r="GOR1" s="738"/>
      <c r="GOS1" s="738"/>
      <c r="GOT1" s="738"/>
      <c r="GOU1" s="738"/>
      <c r="GOV1" s="738"/>
      <c r="GOW1" s="738"/>
      <c r="GOX1" s="738"/>
      <c r="GOY1" s="738"/>
      <c r="GOZ1" s="738"/>
      <c r="GPA1" s="738"/>
      <c r="GPB1" s="738"/>
      <c r="GPC1" s="738"/>
      <c r="GPD1" s="738"/>
      <c r="GPE1" s="738"/>
      <c r="GPF1" s="738"/>
      <c r="GPG1" s="738"/>
      <c r="GPH1" s="738"/>
      <c r="GPI1" s="738"/>
      <c r="GPJ1" s="738"/>
      <c r="GPK1" s="738"/>
      <c r="GPL1" s="738"/>
      <c r="GPM1" s="738"/>
      <c r="GPN1" s="738"/>
      <c r="GPO1" s="738"/>
      <c r="GPP1" s="738"/>
      <c r="GPQ1" s="738"/>
      <c r="GPR1" s="738"/>
      <c r="GPS1" s="738"/>
      <c r="GPT1" s="738"/>
      <c r="GPU1" s="738"/>
      <c r="GPV1" s="738"/>
      <c r="GPW1" s="738"/>
      <c r="GPX1" s="738"/>
      <c r="GPY1" s="738"/>
      <c r="GPZ1" s="738"/>
      <c r="GQA1" s="738"/>
      <c r="GQB1" s="738"/>
      <c r="GQC1" s="738"/>
      <c r="GQD1" s="738"/>
      <c r="GQE1" s="738"/>
      <c r="GQF1" s="738"/>
      <c r="GQG1" s="738"/>
      <c r="GQH1" s="738"/>
      <c r="GQI1" s="738"/>
      <c r="GQJ1" s="738"/>
      <c r="GQK1" s="738"/>
      <c r="GQL1" s="738"/>
      <c r="GQM1" s="738"/>
      <c r="GQN1" s="738"/>
      <c r="GQO1" s="738"/>
      <c r="GQP1" s="738"/>
      <c r="GQQ1" s="738"/>
      <c r="GQR1" s="738"/>
      <c r="GQS1" s="738"/>
      <c r="GQT1" s="738"/>
      <c r="GQU1" s="738"/>
      <c r="GQV1" s="738"/>
      <c r="GQW1" s="738"/>
      <c r="GQX1" s="738"/>
      <c r="GQY1" s="738"/>
      <c r="GQZ1" s="738"/>
      <c r="GRA1" s="738"/>
      <c r="GRB1" s="738"/>
      <c r="GRC1" s="738"/>
      <c r="GRD1" s="738"/>
      <c r="GRE1" s="738"/>
      <c r="GRF1" s="738"/>
      <c r="GRG1" s="738"/>
      <c r="GRH1" s="738"/>
      <c r="GRI1" s="738"/>
      <c r="GRJ1" s="738"/>
      <c r="GRK1" s="738"/>
      <c r="GRL1" s="738"/>
      <c r="GRM1" s="738"/>
      <c r="GRN1" s="738"/>
      <c r="GRO1" s="738"/>
      <c r="GRP1" s="738"/>
      <c r="GRQ1" s="738"/>
      <c r="GRR1" s="738"/>
      <c r="GRS1" s="738"/>
      <c r="GRT1" s="738"/>
      <c r="GRU1" s="738"/>
      <c r="GRV1" s="738"/>
      <c r="GRW1" s="738"/>
      <c r="GRX1" s="738"/>
      <c r="GRY1" s="738"/>
      <c r="GRZ1" s="738"/>
      <c r="GSA1" s="738"/>
      <c r="GSB1" s="738"/>
      <c r="GSC1" s="738"/>
      <c r="GSD1" s="738"/>
      <c r="GSE1" s="738"/>
      <c r="GSF1" s="738"/>
      <c r="GSG1" s="738"/>
      <c r="GSH1" s="738"/>
      <c r="GSI1" s="738"/>
      <c r="GSJ1" s="738"/>
      <c r="GSK1" s="738"/>
      <c r="GSL1" s="738"/>
      <c r="GSM1" s="738"/>
      <c r="GSN1" s="738"/>
      <c r="GSO1" s="738"/>
      <c r="GSP1" s="738"/>
      <c r="GSQ1" s="738"/>
      <c r="GSR1" s="738"/>
      <c r="GSS1" s="738"/>
      <c r="GST1" s="738"/>
      <c r="GSU1" s="738"/>
      <c r="GSV1" s="738"/>
      <c r="GSW1" s="738"/>
      <c r="GSX1" s="738"/>
      <c r="GSY1" s="738"/>
      <c r="GSZ1" s="738"/>
      <c r="GTA1" s="738"/>
      <c r="GTB1" s="738"/>
      <c r="GTC1" s="738"/>
      <c r="GTD1" s="738"/>
      <c r="GTE1" s="738"/>
      <c r="GTF1" s="738"/>
      <c r="GTG1" s="738"/>
      <c r="GTH1" s="738"/>
      <c r="GTI1" s="738"/>
      <c r="GTJ1" s="738"/>
      <c r="GTK1" s="738"/>
      <c r="GTL1" s="738"/>
      <c r="GTM1" s="738"/>
      <c r="GTN1" s="738"/>
      <c r="GTO1" s="738"/>
      <c r="GTP1" s="738"/>
      <c r="GTQ1" s="738"/>
      <c r="GTR1" s="738"/>
      <c r="GTS1" s="738"/>
      <c r="GTT1" s="738"/>
      <c r="GTU1" s="738"/>
      <c r="GTV1" s="738"/>
      <c r="GTW1" s="738"/>
      <c r="GTX1" s="738"/>
      <c r="GTY1" s="738"/>
      <c r="GTZ1" s="738"/>
      <c r="GUA1" s="738"/>
      <c r="GUB1" s="738"/>
      <c r="GUC1" s="738"/>
      <c r="GUD1" s="738"/>
      <c r="GUE1" s="738"/>
      <c r="GUF1" s="738"/>
      <c r="GUG1" s="738"/>
      <c r="GUH1" s="738"/>
      <c r="GUI1" s="738"/>
      <c r="GUJ1" s="738"/>
      <c r="GUK1" s="738"/>
      <c r="GUL1" s="738"/>
      <c r="GUM1" s="738"/>
      <c r="GUN1" s="738"/>
      <c r="GUO1" s="738"/>
      <c r="GUP1" s="738"/>
      <c r="GUQ1" s="738"/>
      <c r="GUR1" s="738"/>
      <c r="GUS1" s="738"/>
      <c r="GUT1" s="738"/>
      <c r="GUU1" s="738"/>
      <c r="GUV1" s="738"/>
      <c r="GUW1" s="738"/>
      <c r="GUX1" s="738"/>
      <c r="GUY1" s="738"/>
      <c r="GUZ1" s="738"/>
      <c r="GVA1" s="738"/>
      <c r="GVB1" s="738"/>
      <c r="GVC1" s="738"/>
      <c r="GVD1" s="738"/>
      <c r="GVE1" s="738"/>
      <c r="GVF1" s="738"/>
      <c r="GVG1" s="738"/>
      <c r="GVH1" s="738"/>
      <c r="GVI1" s="738"/>
      <c r="GVJ1" s="738"/>
      <c r="GVK1" s="738"/>
      <c r="GVL1" s="738"/>
      <c r="GVM1" s="738"/>
      <c r="GVN1" s="738"/>
      <c r="GVO1" s="738"/>
      <c r="GVP1" s="738"/>
      <c r="GVQ1" s="738"/>
      <c r="GVR1" s="738"/>
      <c r="GVS1" s="738"/>
      <c r="GVT1" s="738"/>
      <c r="GVU1" s="738"/>
      <c r="GVV1" s="738"/>
      <c r="GVW1" s="738"/>
      <c r="GVX1" s="738"/>
      <c r="GVY1" s="738"/>
      <c r="GVZ1" s="738"/>
      <c r="GWA1" s="738"/>
      <c r="GWB1" s="738"/>
      <c r="GWC1" s="738"/>
      <c r="GWD1" s="738"/>
      <c r="GWE1" s="738"/>
      <c r="GWF1" s="738"/>
      <c r="GWG1" s="738"/>
      <c r="GWH1" s="738"/>
      <c r="GWI1" s="738"/>
      <c r="GWJ1" s="738"/>
      <c r="GWK1" s="738"/>
      <c r="GWL1" s="738"/>
      <c r="GWM1" s="738"/>
      <c r="GWN1" s="738"/>
      <c r="GWO1" s="738"/>
      <c r="GWP1" s="738"/>
      <c r="GWQ1" s="738"/>
      <c r="GWR1" s="738"/>
      <c r="GWS1" s="738"/>
      <c r="GWT1" s="738"/>
      <c r="GWU1" s="738"/>
      <c r="GWV1" s="738"/>
      <c r="GWW1" s="738"/>
      <c r="GWX1" s="738"/>
      <c r="GWY1" s="738"/>
      <c r="GWZ1" s="738"/>
      <c r="GXA1" s="738"/>
      <c r="GXB1" s="738"/>
      <c r="GXC1" s="738"/>
      <c r="GXD1" s="738"/>
      <c r="GXE1" s="738"/>
      <c r="GXF1" s="738"/>
      <c r="GXG1" s="738"/>
      <c r="GXH1" s="738"/>
      <c r="GXI1" s="738"/>
      <c r="GXJ1" s="738"/>
      <c r="GXK1" s="738"/>
      <c r="GXL1" s="738"/>
      <c r="GXM1" s="738"/>
      <c r="GXN1" s="738"/>
      <c r="GXO1" s="738"/>
      <c r="GXP1" s="738"/>
      <c r="GXQ1" s="738"/>
      <c r="GXR1" s="738"/>
      <c r="GXS1" s="738"/>
      <c r="GXT1" s="738"/>
      <c r="GXU1" s="738"/>
      <c r="GXV1" s="738"/>
      <c r="GXW1" s="738"/>
      <c r="GXX1" s="738"/>
      <c r="GXY1" s="738"/>
      <c r="GXZ1" s="738"/>
      <c r="GYA1" s="738"/>
      <c r="GYB1" s="738"/>
      <c r="GYC1" s="738"/>
      <c r="GYD1" s="738"/>
      <c r="GYE1" s="738"/>
      <c r="GYF1" s="738"/>
      <c r="GYG1" s="738"/>
      <c r="GYH1" s="738"/>
      <c r="GYI1" s="738"/>
      <c r="GYJ1" s="738"/>
      <c r="GYK1" s="738"/>
      <c r="GYL1" s="738"/>
      <c r="GYM1" s="738"/>
      <c r="GYN1" s="738"/>
      <c r="GYO1" s="738"/>
      <c r="GYP1" s="738"/>
      <c r="GYQ1" s="738"/>
      <c r="GYR1" s="738"/>
      <c r="GYS1" s="738"/>
      <c r="GYT1" s="738"/>
      <c r="GYU1" s="738"/>
      <c r="GYV1" s="738"/>
      <c r="GYW1" s="738"/>
      <c r="GYX1" s="738"/>
      <c r="GYY1" s="738"/>
      <c r="GYZ1" s="738"/>
      <c r="GZA1" s="738"/>
      <c r="GZB1" s="738"/>
      <c r="GZC1" s="738"/>
      <c r="GZD1" s="738"/>
      <c r="GZE1" s="738"/>
      <c r="GZF1" s="738"/>
      <c r="GZG1" s="738"/>
      <c r="GZH1" s="738"/>
      <c r="GZI1" s="738"/>
      <c r="GZJ1" s="738"/>
      <c r="GZK1" s="738"/>
      <c r="GZL1" s="738"/>
      <c r="GZM1" s="738"/>
      <c r="GZN1" s="738"/>
      <c r="GZO1" s="738"/>
      <c r="GZP1" s="738"/>
      <c r="GZQ1" s="738"/>
      <c r="GZR1" s="738"/>
      <c r="GZS1" s="738"/>
      <c r="GZT1" s="738"/>
      <c r="GZU1" s="738"/>
      <c r="GZV1" s="738"/>
      <c r="GZW1" s="738"/>
      <c r="GZX1" s="738"/>
      <c r="GZY1" s="738"/>
      <c r="GZZ1" s="738"/>
      <c r="HAA1" s="738"/>
      <c r="HAB1" s="738"/>
      <c r="HAC1" s="738"/>
      <c r="HAD1" s="738"/>
      <c r="HAE1" s="738"/>
      <c r="HAF1" s="738"/>
      <c r="HAG1" s="738"/>
      <c r="HAH1" s="738"/>
      <c r="HAI1" s="738"/>
      <c r="HAJ1" s="738"/>
      <c r="HAK1" s="738"/>
      <c r="HAL1" s="738"/>
      <c r="HAM1" s="738"/>
      <c r="HAN1" s="738"/>
      <c r="HAO1" s="738"/>
      <c r="HAP1" s="738"/>
      <c r="HAQ1" s="738"/>
      <c r="HAR1" s="738"/>
      <c r="HAS1" s="738"/>
      <c r="HAT1" s="738"/>
      <c r="HAU1" s="738"/>
      <c r="HAV1" s="738"/>
      <c r="HAW1" s="738"/>
      <c r="HAX1" s="738"/>
      <c r="HAY1" s="738"/>
      <c r="HAZ1" s="738"/>
      <c r="HBA1" s="738"/>
      <c r="HBB1" s="738"/>
      <c r="HBC1" s="738"/>
      <c r="HBD1" s="738"/>
      <c r="HBE1" s="738"/>
      <c r="HBF1" s="738"/>
      <c r="HBG1" s="738"/>
      <c r="HBH1" s="738"/>
      <c r="HBI1" s="738"/>
      <c r="HBJ1" s="738"/>
      <c r="HBK1" s="738"/>
      <c r="HBL1" s="738"/>
      <c r="HBM1" s="738"/>
      <c r="HBN1" s="738"/>
      <c r="HBO1" s="738"/>
      <c r="HBP1" s="738"/>
      <c r="HBQ1" s="738"/>
      <c r="HBR1" s="738"/>
      <c r="HBS1" s="738"/>
      <c r="HBT1" s="738"/>
      <c r="HBU1" s="738"/>
      <c r="HBV1" s="738"/>
      <c r="HBW1" s="738"/>
      <c r="HBX1" s="738"/>
      <c r="HBY1" s="738"/>
      <c r="HBZ1" s="738"/>
      <c r="HCA1" s="738"/>
      <c r="HCB1" s="738"/>
      <c r="HCC1" s="738"/>
      <c r="HCD1" s="738"/>
      <c r="HCE1" s="738"/>
      <c r="HCF1" s="738"/>
      <c r="HCG1" s="738"/>
      <c r="HCH1" s="738"/>
      <c r="HCI1" s="738"/>
      <c r="HCJ1" s="738"/>
      <c r="HCK1" s="738"/>
      <c r="HCL1" s="738"/>
      <c r="HCM1" s="738"/>
      <c r="HCN1" s="738"/>
      <c r="HCO1" s="738"/>
      <c r="HCP1" s="738"/>
      <c r="HCQ1" s="738"/>
      <c r="HCR1" s="738"/>
      <c r="HCS1" s="738"/>
      <c r="HCT1" s="738"/>
      <c r="HCU1" s="738"/>
      <c r="HCV1" s="738"/>
      <c r="HCW1" s="738"/>
      <c r="HCX1" s="738"/>
      <c r="HCY1" s="738"/>
      <c r="HCZ1" s="738"/>
      <c r="HDA1" s="738"/>
      <c r="HDB1" s="738"/>
      <c r="HDC1" s="738"/>
      <c r="HDD1" s="738"/>
      <c r="HDE1" s="738"/>
      <c r="HDF1" s="738"/>
      <c r="HDG1" s="738"/>
      <c r="HDH1" s="738"/>
      <c r="HDI1" s="738"/>
      <c r="HDJ1" s="738"/>
      <c r="HDK1" s="738"/>
      <c r="HDL1" s="738"/>
      <c r="HDM1" s="738"/>
      <c r="HDN1" s="738"/>
      <c r="HDO1" s="738"/>
      <c r="HDP1" s="738"/>
      <c r="HDQ1" s="738"/>
      <c r="HDR1" s="738"/>
      <c r="HDS1" s="738"/>
      <c r="HDT1" s="738"/>
      <c r="HDU1" s="738"/>
      <c r="HDV1" s="738"/>
      <c r="HDW1" s="738"/>
      <c r="HDX1" s="738"/>
      <c r="HDY1" s="738"/>
      <c r="HDZ1" s="738"/>
      <c r="HEA1" s="738"/>
      <c r="HEB1" s="738"/>
      <c r="HEC1" s="738"/>
      <c r="HED1" s="738"/>
      <c r="HEE1" s="738"/>
      <c r="HEF1" s="738"/>
      <c r="HEG1" s="738"/>
      <c r="HEH1" s="738"/>
      <c r="HEI1" s="738"/>
      <c r="HEJ1" s="738"/>
      <c r="HEK1" s="738"/>
      <c r="HEL1" s="738"/>
      <c r="HEM1" s="738"/>
      <c r="HEN1" s="738"/>
      <c r="HEO1" s="738"/>
      <c r="HEP1" s="738"/>
      <c r="HEQ1" s="738"/>
      <c r="HER1" s="738"/>
      <c r="HES1" s="738"/>
      <c r="HET1" s="738"/>
      <c r="HEU1" s="738"/>
      <c r="HEV1" s="738"/>
      <c r="HEW1" s="738"/>
      <c r="HEX1" s="738"/>
      <c r="HEY1" s="738"/>
      <c r="HEZ1" s="738"/>
      <c r="HFA1" s="738"/>
      <c r="HFB1" s="738"/>
      <c r="HFC1" s="738"/>
      <c r="HFD1" s="738"/>
      <c r="HFE1" s="738"/>
      <c r="HFF1" s="738"/>
      <c r="HFG1" s="738"/>
      <c r="HFH1" s="738"/>
      <c r="HFI1" s="738"/>
      <c r="HFJ1" s="738"/>
      <c r="HFK1" s="738"/>
      <c r="HFL1" s="738"/>
      <c r="HFM1" s="738"/>
      <c r="HFN1" s="738"/>
      <c r="HFO1" s="738"/>
      <c r="HFP1" s="738"/>
      <c r="HFQ1" s="738"/>
      <c r="HFR1" s="738"/>
      <c r="HFS1" s="738"/>
      <c r="HFT1" s="738"/>
      <c r="HFU1" s="738"/>
      <c r="HFV1" s="738"/>
      <c r="HFW1" s="738"/>
      <c r="HFX1" s="738"/>
      <c r="HFY1" s="738"/>
      <c r="HFZ1" s="738"/>
      <c r="HGA1" s="738"/>
      <c r="HGB1" s="738"/>
      <c r="HGC1" s="738"/>
      <c r="HGD1" s="738"/>
      <c r="HGE1" s="738"/>
      <c r="HGF1" s="738"/>
      <c r="HGG1" s="738"/>
      <c r="HGH1" s="738"/>
      <c r="HGI1" s="738"/>
      <c r="HGJ1" s="738"/>
      <c r="HGK1" s="738"/>
      <c r="HGL1" s="738"/>
      <c r="HGM1" s="738"/>
      <c r="HGN1" s="738"/>
      <c r="HGO1" s="738"/>
      <c r="HGP1" s="738"/>
      <c r="HGQ1" s="738"/>
      <c r="HGR1" s="738"/>
      <c r="HGS1" s="738"/>
      <c r="HGT1" s="738"/>
      <c r="HGU1" s="738"/>
      <c r="HGV1" s="738"/>
      <c r="HGW1" s="738"/>
      <c r="HGX1" s="738"/>
      <c r="HGY1" s="738"/>
      <c r="HGZ1" s="738"/>
      <c r="HHA1" s="738"/>
      <c r="HHB1" s="738"/>
      <c r="HHC1" s="738"/>
      <c r="HHD1" s="738"/>
      <c r="HHE1" s="738"/>
      <c r="HHF1" s="738"/>
      <c r="HHG1" s="738"/>
      <c r="HHH1" s="738"/>
      <c r="HHI1" s="738"/>
      <c r="HHJ1" s="738"/>
      <c r="HHK1" s="738"/>
      <c r="HHL1" s="738"/>
      <c r="HHM1" s="738"/>
      <c r="HHN1" s="738"/>
      <c r="HHO1" s="738"/>
      <c r="HHP1" s="738"/>
      <c r="HHQ1" s="738"/>
      <c r="HHR1" s="738"/>
      <c r="HHS1" s="738"/>
      <c r="HHT1" s="738"/>
      <c r="HHU1" s="738"/>
      <c r="HHV1" s="738"/>
      <c r="HHW1" s="738"/>
      <c r="HHX1" s="738"/>
      <c r="HHY1" s="738"/>
      <c r="HHZ1" s="738"/>
      <c r="HIA1" s="738"/>
      <c r="HIB1" s="738"/>
      <c r="HIC1" s="738"/>
      <c r="HID1" s="738"/>
      <c r="HIE1" s="738"/>
      <c r="HIF1" s="738"/>
      <c r="HIG1" s="738"/>
      <c r="HIH1" s="738"/>
      <c r="HII1" s="738"/>
      <c r="HIJ1" s="738"/>
      <c r="HIK1" s="738"/>
      <c r="HIL1" s="738"/>
      <c r="HIM1" s="738"/>
      <c r="HIN1" s="738"/>
      <c r="HIO1" s="738"/>
      <c r="HIP1" s="738"/>
      <c r="HIQ1" s="738"/>
      <c r="HIR1" s="738"/>
      <c r="HIS1" s="738"/>
      <c r="HIT1" s="738"/>
      <c r="HIU1" s="738"/>
      <c r="HIV1" s="738"/>
      <c r="HIW1" s="738"/>
      <c r="HIX1" s="738"/>
      <c r="HIY1" s="738"/>
      <c r="HIZ1" s="738"/>
      <c r="HJA1" s="738"/>
      <c r="HJB1" s="738"/>
      <c r="HJC1" s="738"/>
      <c r="HJD1" s="738"/>
      <c r="HJE1" s="738"/>
      <c r="HJF1" s="738"/>
      <c r="HJG1" s="738"/>
      <c r="HJH1" s="738"/>
      <c r="HJI1" s="738"/>
      <c r="HJJ1" s="738"/>
      <c r="HJK1" s="738"/>
      <c r="HJL1" s="738"/>
      <c r="HJM1" s="738"/>
      <c r="HJN1" s="738"/>
      <c r="HJO1" s="738"/>
      <c r="HJP1" s="738"/>
      <c r="HJQ1" s="738"/>
      <c r="HJR1" s="738"/>
      <c r="HJS1" s="738"/>
      <c r="HJT1" s="738"/>
      <c r="HJU1" s="738"/>
      <c r="HJV1" s="738"/>
      <c r="HJW1" s="738"/>
      <c r="HJX1" s="738"/>
      <c r="HJY1" s="738"/>
      <c r="HJZ1" s="738"/>
      <c r="HKA1" s="738"/>
      <c r="HKB1" s="738"/>
      <c r="HKC1" s="738"/>
      <c r="HKD1" s="738"/>
      <c r="HKE1" s="738"/>
      <c r="HKF1" s="738"/>
      <c r="HKG1" s="738"/>
      <c r="HKH1" s="738"/>
      <c r="HKI1" s="738"/>
      <c r="HKJ1" s="738"/>
      <c r="HKK1" s="738"/>
      <c r="HKL1" s="738"/>
      <c r="HKM1" s="738"/>
      <c r="HKN1" s="738"/>
      <c r="HKO1" s="738"/>
      <c r="HKP1" s="738"/>
      <c r="HKQ1" s="738"/>
      <c r="HKR1" s="738"/>
      <c r="HKS1" s="738"/>
      <c r="HKT1" s="738"/>
      <c r="HKU1" s="738"/>
      <c r="HKV1" s="738"/>
      <c r="HKW1" s="738"/>
      <c r="HKX1" s="738"/>
      <c r="HKY1" s="738"/>
      <c r="HKZ1" s="738"/>
      <c r="HLA1" s="738"/>
      <c r="HLB1" s="738"/>
      <c r="HLC1" s="738"/>
      <c r="HLD1" s="738"/>
      <c r="HLE1" s="738"/>
      <c r="HLF1" s="738"/>
      <c r="HLG1" s="738"/>
      <c r="HLH1" s="738"/>
      <c r="HLI1" s="738"/>
      <c r="HLJ1" s="738"/>
      <c r="HLK1" s="738"/>
      <c r="HLL1" s="738"/>
      <c r="HLM1" s="738"/>
      <c r="HLN1" s="738"/>
      <c r="HLO1" s="738"/>
      <c r="HLP1" s="738"/>
      <c r="HLQ1" s="738"/>
      <c r="HLR1" s="738"/>
      <c r="HLS1" s="738"/>
      <c r="HLT1" s="738"/>
      <c r="HLU1" s="738"/>
      <c r="HLV1" s="738"/>
      <c r="HLW1" s="738"/>
      <c r="HLX1" s="738"/>
      <c r="HLY1" s="738"/>
      <c r="HLZ1" s="738"/>
      <c r="HMA1" s="738"/>
      <c r="HMB1" s="738"/>
      <c r="HMC1" s="738"/>
      <c r="HMD1" s="738"/>
      <c r="HME1" s="738"/>
      <c r="HMF1" s="738"/>
      <c r="HMG1" s="738"/>
      <c r="HMH1" s="738"/>
      <c r="HMI1" s="738"/>
      <c r="HMJ1" s="738"/>
      <c r="HMK1" s="738"/>
      <c r="HML1" s="738"/>
      <c r="HMM1" s="738"/>
      <c r="HMN1" s="738"/>
      <c r="HMO1" s="738"/>
      <c r="HMP1" s="738"/>
      <c r="HMQ1" s="738"/>
      <c r="HMR1" s="738"/>
      <c r="HMS1" s="738"/>
      <c r="HMT1" s="738"/>
      <c r="HMU1" s="738"/>
      <c r="HMV1" s="738"/>
      <c r="HMW1" s="738"/>
      <c r="HMX1" s="738"/>
      <c r="HMY1" s="738"/>
      <c r="HMZ1" s="738"/>
      <c r="HNA1" s="738"/>
      <c r="HNB1" s="738"/>
      <c r="HNC1" s="738"/>
      <c r="HND1" s="738"/>
      <c r="HNE1" s="738"/>
      <c r="HNF1" s="738"/>
      <c r="HNG1" s="738"/>
      <c r="HNH1" s="738"/>
      <c r="HNI1" s="738"/>
      <c r="HNJ1" s="738"/>
      <c r="HNK1" s="738"/>
      <c r="HNL1" s="738"/>
      <c r="HNM1" s="738"/>
      <c r="HNN1" s="738"/>
      <c r="HNO1" s="738"/>
      <c r="HNP1" s="738"/>
      <c r="HNQ1" s="738"/>
      <c r="HNR1" s="738"/>
      <c r="HNS1" s="738"/>
      <c r="HNT1" s="738"/>
      <c r="HNU1" s="738"/>
      <c r="HNV1" s="738"/>
      <c r="HNW1" s="738"/>
      <c r="HNX1" s="738"/>
      <c r="HNY1" s="738"/>
      <c r="HNZ1" s="738"/>
      <c r="HOA1" s="738"/>
      <c r="HOB1" s="738"/>
      <c r="HOC1" s="738"/>
      <c r="HOD1" s="738"/>
      <c r="HOE1" s="738"/>
      <c r="HOF1" s="738"/>
      <c r="HOG1" s="738"/>
      <c r="HOH1" s="738"/>
      <c r="HOI1" s="738"/>
      <c r="HOJ1" s="738"/>
      <c r="HOK1" s="738"/>
      <c r="HOL1" s="738"/>
      <c r="HOM1" s="738"/>
      <c r="HON1" s="738"/>
      <c r="HOO1" s="738"/>
      <c r="HOP1" s="738"/>
      <c r="HOQ1" s="738"/>
      <c r="HOR1" s="738"/>
      <c r="HOS1" s="738"/>
      <c r="HOT1" s="738"/>
      <c r="HOU1" s="738"/>
      <c r="HOV1" s="738"/>
      <c r="HOW1" s="738"/>
      <c r="HOX1" s="738"/>
      <c r="HOY1" s="738"/>
      <c r="HOZ1" s="738"/>
      <c r="HPA1" s="738"/>
      <c r="HPB1" s="738"/>
      <c r="HPC1" s="738"/>
      <c r="HPD1" s="738"/>
      <c r="HPE1" s="738"/>
      <c r="HPF1" s="738"/>
      <c r="HPG1" s="738"/>
      <c r="HPH1" s="738"/>
      <c r="HPI1" s="738"/>
      <c r="HPJ1" s="738"/>
      <c r="HPK1" s="738"/>
      <c r="HPL1" s="738"/>
      <c r="HPM1" s="738"/>
      <c r="HPN1" s="738"/>
      <c r="HPO1" s="738"/>
      <c r="HPP1" s="738"/>
      <c r="HPQ1" s="738"/>
      <c r="HPR1" s="738"/>
      <c r="HPS1" s="738"/>
      <c r="HPT1" s="738"/>
      <c r="HPU1" s="738"/>
      <c r="HPV1" s="738"/>
      <c r="HPW1" s="738"/>
      <c r="HPX1" s="738"/>
      <c r="HPY1" s="738"/>
      <c r="HPZ1" s="738"/>
      <c r="HQA1" s="738"/>
      <c r="HQB1" s="738"/>
      <c r="HQC1" s="738"/>
      <c r="HQD1" s="738"/>
      <c r="HQE1" s="738"/>
      <c r="HQF1" s="738"/>
      <c r="HQG1" s="738"/>
      <c r="HQH1" s="738"/>
      <c r="HQI1" s="738"/>
      <c r="HQJ1" s="738"/>
      <c r="HQK1" s="738"/>
      <c r="HQL1" s="738"/>
      <c r="HQM1" s="738"/>
      <c r="HQN1" s="738"/>
      <c r="HQO1" s="738"/>
      <c r="HQP1" s="738"/>
      <c r="HQQ1" s="738"/>
      <c r="HQR1" s="738"/>
      <c r="HQS1" s="738"/>
      <c r="HQT1" s="738"/>
      <c r="HQU1" s="738"/>
      <c r="HQV1" s="738"/>
      <c r="HQW1" s="738"/>
      <c r="HQX1" s="738"/>
      <c r="HQY1" s="738"/>
      <c r="HQZ1" s="738"/>
      <c r="HRA1" s="738"/>
      <c r="HRB1" s="738"/>
      <c r="HRC1" s="738"/>
      <c r="HRD1" s="738"/>
      <c r="HRE1" s="738"/>
      <c r="HRF1" s="738"/>
      <c r="HRG1" s="738"/>
      <c r="HRH1" s="738"/>
      <c r="HRI1" s="738"/>
      <c r="HRJ1" s="738"/>
      <c r="HRK1" s="738"/>
      <c r="HRL1" s="738"/>
      <c r="HRM1" s="738"/>
      <c r="HRN1" s="738"/>
      <c r="HRO1" s="738"/>
      <c r="HRP1" s="738"/>
      <c r="HRQ1" s="738"/>
      <c r="HRR1" s="738"/>
      <c r="HRS1" s="738"/>
      <c r="HRT1" s="738"/>
      <c r="HRU1" s="738"/>
      <c r="HRV1" s="738"/>
      <c r="HRW1" s="738"/>
      <c r="HRX1" s="738"/>
      <c r="HRY1" s="738"/>
      <c r="HRZ1" s="738"/>
      <c r="HSA1" s="738"/>
      <c r="HSB1" s="738"/>
      <c r="HSC1" s="738"/>
      <c r="HSD1" s="738"/>
      <c r="HSE1" s="738"/>
      <c r="HSF1" s="738"/>
      <c r="HSG1" s="738"/>
      <c r="HSH1" s="738"/>
      <c r="HSI1" s="738"/>
      <c r="HSJ1" s="738"/>
      <c r="HSK1" s="738"/>
      <c r="HSL1" s="738"/>
      <c r="HSM1" s="738"/>
      <c r="HSN1" s="738"/>
      <c r="HSO1" s="738"/>
      <c r="HSP1" s="738"/>
      <c r="HSQ1" s="738"/>
      <c r="HSR1" s="738"/>
      <c r="HSS1" s="738"/>
      <c r="HST1" s="738"/>
      <c r="HSU1" s="738"/>
      <c r="HSV1" s="738"/>
      <c r="HSW1" s="738"/>
      <c r="HSX1" s="738"/>
      <c r="HSY1" s="738"/>
      <c r="HSZ1" s="738"/>
      <c r="HTA1" s="738"/>
      <c r="HTB1" s="738"/>
      <c r="HTC1" s="738"/>
      <c r="HTD1" s="738"/>
      <c r="HTE1" s="738"/>
      <c r="HTF1" s="738"/>
      <c r="HTG1" s="738"/>
      <c r="HTH1" s="738"/>
      <c r="HTI1" s="738"/>
      <c r="HTJ1" s="738"/>
      <c r="HTK1" s="738"/>
      <c r="HTL1" s="738"/>
      <c r="HTM1" s="738"/>
      <c r="HTN1" s="738"/>
      <c r="HTO1" s="738"/>
      <c r="HTP1" s="738"/>
      <c r="HTQ1" s="738"/>
      <c r="HTR1" s="738"/>
      <c r="HTS1" s="738"/>
      <c r="HTT1" s="738"/>
      <c r="HTU1" s="738"/>
      <c r="HTV1" s="738"/>
      <c r="HTW1" s="738"/>
      <c r="HTX1" s="738"/>
      <c r="HTY1" s="738"/>
      <c r="HTZ1" s="738"/>
      <c r="HUA1" s="738"/>
      <c r="HUB1" s="738"/>
      <c r="HUC1" s="738"/>
      <c r="HUD1" s="738"/>
      <c r="HUE1" s="738"/>
      <c r="HUF1" s="738"/>
      <c r="HUG1" s="738"/>
      <c r="HUH1" s="738"/>
      <c r="HUI1" s="738"/>
      <c r="HUJ1" s="738"/>
      <c r="HUK1" s="738"/>
      <c r="HUL1" s="738"/>
      <c r="HUM1" s="738"/>
      <c r="HUN1" s="738"/>
      <c r="HUO1" s="738"/>
      <c r="HUP1" s="738"/>
      <c r="HUQ1" s="738"/>
      <c r="HUR1" s="738"/>
      <c r="HUS1" s="738"/>
      <c r="HUT1" s="738"/>
      <c r="HUU1" s="738"/>
      <c r="HUV1" s="738"/>
      <c r="HUW1" s="738"/>
      <c r="HUX1" s="738"/>
      <c r="HUY1" s="738"/>
      <c r="HUZ1" s="738"/>
      <c r="HVA1" s="738"/>
      <c r="HVB1" s="738"/>
      <c r="HVC1" s="738"/>
      <c r="HVD1" s="738"/>
      <c r="HVE1" s="738"/>
      <c r="HVF1" s="738"/>
      <c r="HVG1" s="738"/>
      <c r="HVH1" s="738"/>
      <c r="HVI1" s="738"/>
      <c r="HVJ1" s="738"/>
      <c r="HVK1" s="738"/>
      <c r="HVL1" s="738"/>
      <c r="HVM1" s="738"/>
      <c r="HVN1" s="738"/>
      <c r="HVO1" s="738"/>
      <c r="HVP1" s="738"/>
      <c r="HVQ1" s="738"/>
      <c r="HVR1" s="738"/>
      <c r="HVS1" s="738"/>
      <c r="HVT1" s="738"/>
      <c r="HVU1" s="738"/>
      <c r="HVV1" s="738"/>
      <c r="HVW1" s="738"/>
      <c r="HVX1" s="738"/>
      <c r="HVY1" s="738"/>
      <c r="HVZ1" s="738"/>
      <c r="HWA1" s="738"/>
      <c r="HWB1" s="738"/>
      <c r="HWC1" s="738"/>
      <c r="HWD1" s="738"/>
      <c r="HWE1" s="738"/>
      <c r="HWF1" s="738"/>
      <c r="HWG1" s="738"/>
      <c r="HWH1" s="738"/>
      <c r="HWI1" s="738"/>
      <c r="HWJ1" s="738"/>
      <c r="HWK1" s="738"/>
      <c r="HWL1" s="738"/>
      <c r="HWM1" s="738"/>
      <c r="HWN1" s="738"/>
      <c r="HWO1" s="738"/>
      <c r="HWP1" s="738"/>
      <c r="HWQ1" s="738"/>
      <c r="HWR1" s="738"/>
      <c r="HWS1" s="738"/>
      <c r="HWT1" s="738"/>
      <c r="HWU1" s="738"/>
      <c r="HWV1" s="738"/>
      <c r="HWW1" s="738"/>
      <c r="HWX1" s="738"/>
      <c r="HWY1" s="738"/>
      <c r="HWZ1" s="738"/>
      <c r="HXA1" s="738"/>
      <c r="HXB1" s="738"/>
      <c r="HXC1" s="738"/>
      <c r="HXD1" s="738"/>
      <c r="HXE1" s="738"/>
      <c r="HXF1" s="738"/>
      <c r="HXG1" s="738"/>
      <c r="HXH1" s="738"/>
      <c r="HXI1" s="738"/>
      <c r="HXJ1" s="738"/>
      <c r="HXK1" s="738"/>
      <c r="HXL1" s="738"/>
      <c r="HXM1" s="738"/>
      <c r="HXN1" s="738"/>
      <c r="HXO1" s="738"/>
      <c r="HXP1" s="738"/>
      <c r="HXQ1" s="738"/>
      <c r="HXR1" s="738"/>
      <c r="HXS1" s="738"/>
      <c r="HXT1" s="738"/>
      <c r="HXU1" s="738"/>
      <c r="HXV1" s="738"/>
      <c r="HXW1" s="738"/>
      <c r="HXX1" s="738"/>
      <c r="HXY1" s="738"/>
      <c r="HXZ1" s="738"/>
      <c r="HYA1" s="738"/>
      <c r="HYB1" s="738"/>
      <c r="HYC1" s="738"/>
      <c r="HYD1" s="738"/>
      <c r="HYE1" s="738"/>
      <c r="HYF1" s="738"/>
      <c r="HYG1" s="738"/>
      <c r="HYH1" s="738"/>
      <c r="HYI1" s="738"/>
      <c r="HYJ1" s="738"/>
      <c r="HYK1" s="738"/>
      <c r="HYL1" s="738"/>
      <c r="HYM1" s="738"/>
      <c r="HYN1" s="738"/>
      <c r="HYO1" s="738"/>
      <c r="HYP1" s="738"/>
      <c r="HYQ1" s="738"/>
      <c r="HYR1" s="738"/>
      <c r="HYS1" s="738"/>
      <c r="HYT1" s="738"/>
      <c r="HYU1" s="738"/>
      <c r="HYV1" s="738"/>
      <c r="HYW1" s="738"/>
      <c r="HYX1" s="738"/>
      <c r="HYY1" s="738"/>
      <c r="HYZ1" s="738"/>
      <c r="HZA1" s="738"/>
      <c r="HZB1" s="738"/>
      <c r="HZC1" s="738"/>
      <c r="HZD1" s="738"/>
      <c r="HZE1" s="738"/>
      <c r="HZF1" s="738"/>
      <c r="HZG1" s="738"/>
      <c r="HZH1" s="738"/>
      <c r="HZI1" s="738"/>
      <c r="HZJ1" s="738"/>
      <c r="HZK1" s="738"/>
      <c r="HZL1" s="738"/>
      <c r="HZM1" s="738"/>
      <c r="HZN1" s="738"/>
      <c r="HZO1" s="738"/>
      <c r="HZP1" s="738"/>
      <c r="HZQ1" s="738"/>
      <c r="HZR1" s="738"/>
      <c r="HZS1" s="738"/>
      <c r="HZT1" s="738"/>
      <c r="HZU1" s="738"/>
      <c r="HZV1" s="738"/>
      <c r="HZW1" s="738"/>
      <c r="HZX1" s="738"/>
      <c r="HZY1" s="738"/>
      <c r="HZZ1" s="738"/>
      <c r="IAA1" s="738"/>
      <c r="IAB1" s="738"/>
      <c r="IAC1" s="738"/>
      <c r="IAD1" s="738"/>
      <c r="IAE1" s="738"/>
      <c r="IAF1" s="738"/>
      <c r="IAG1" s="738"/>
      <c r="IAH1" s="738"/>
      <c r="IAI1" s="738"/>
      <c r="IAJ1" s="738"/>
      <c r="IAK1" s="738"/>
      <c r="IAL1" s="738"/>
      <c r="IAM1" s="738"/>
      <c r="IAN1" s="738"/>
      <c r="IAO1" s="738"/>
      <c r="IAP1" s="738"/>
      <c r="IAQ1" s="738"/>
      <c r="IAR1" s="738"/>
      <c r="IAS1" s="738"/>
      <c r="IAT1" s="738"/>
      <c r="IAU1" s="738"/>
      <c r="IAV1" s="738"/>
      <c r="IAW1" s="738"/>
      <c r="IAX1" s="738"/>
      <c r="IAY1" s="738"/>
      <c r="IAZ1" s="738"/>
      <c r="IBA1" s="738"/>
      <c r="IBB1" s="738"/>
      <c r="IBC1" s="738"/>
      <c r="IBD1" s="738"/>
      <c r="IBE1" s="738"/>
      <c r="IBF1" s="738"/>
      <c r="IBG1" s="738"/>
      <c r="IBH1" s="738"/>
      <c r="IBI1" s="738"/>
      <c r="IBJ1" s="738"/>
      <c r="IBK1" s="738"/>
      <c r="IBL1" s="738"/>
      <c r="IBM1" s="738"/>
      <c r="IBN1" s="738"/>
      <c r="IBO1" s="738"/>
      <c r="IBP1" s="738"/>
      <c r="IBQ1" s="738"/>
      <c r="IBR1" s="738"/>
      <c r="IBS1" s="738"/>
      <c r="IBT1" s="738"/>
      <c r="IBU1" s="738"/>
      <c r="IBV1" s="738"/>
      <c r="IBW1" s="738"/>
      <c r="IBX1" s="738"/>
      <c r="IBY1" s="738"/>
      <c r="IBZ1" s="738"/>
      <c r="ICA1" s="738"/>
      <c r="ICB1" s="738"/>
      <c r="ICC1" s="738"/>
      <c r="ICD1" s="738"/>
      <c r="ICE1" s="738"/>
      <c r="ICF1" s="738"/>
      <c r="ICG1" s="738"/>
      <c r="ICH1" s="738"/>
      <c r="ICI1" s="738"/>
      <c r="ICJ1" s="738"/>
      <c r="ICK1" s="738"/>
      <c r="ICL1" s="738"/>
      <c r="ICM1" s="738"/>
      <c r="ICN1" s="738"/>
      <c r="ICO1" s="738"/>
      <c r="ICP1" s="738"/>
      <c r="ICQ1" s="738"/>
      <c r="ICR1" s="738"/>
      <c r="ICS1" s="738"/>
      <c r="ICT1" s="738"/>
      <c r="ICU1" s="738"/>
      <c r="ICV1" s="738"/>
      <c r="ICW1" s="738"/>
      <c r="ICX1" s="738"/>
      <c r="ICY1" s="738"/>
      <c r="ICZ1" s="738"/>
      <c r="IDA1" s="738"/>
      <c r="IDB1" s="738"/>
      <c r="IDC1" s="738"/>
      <c r="IDD1" s="738"/>
      <c r="IDE1" s="738"/>
      <c r="IDF1" s="738"/>
      <c r="IDG1" s="738"/>
      <c r="IDH1" s="738"/>
      <c r="IDI1" s="738"/>
      <c r="IDJ1" s="738"/>
      <c r="IDK1" s="738"/>
      <c r="IDL1" s="738"/>
      <c r="IDM1" s="738"/>
      <c r="IDN1" s="738"/>
      <c r="IDO1" s="738"/>
      <c r="IDP1" s="738"/>
      <c r="IDQ1" s="738"/>
      <c r="IDR1" s="738"/>
      <c r="IDS1" s="738"/>
      <c r="IDT1" s="738"/>
      <c r="IDU1" s="738"/>
      <c r="IDV1" s="738"/>
      <c r="IDW1" s="738"/>
      <c r="IDX1" s="738"/>
      <c r="IDY1" s="738"/>
      <c r="IDZ1" s="738"/>
      <c r="IEA1" s="738"/>
      <c r="IEB1" s="738"/>
      <c r="IEC1" s="738"/>
      <c r="IED1" s="738"/>
      <c r="IEE1" s="738"/>
      <c r="IEF1" s="738"/>
      <c r="IEG1" s="738"/>
      <c r="IEH1" s="738"/>
      <c r="IEI1" s="738"/>
      <c r="IEJ1" s="738"/>
      <c r="IEK1" s="738"/>
      <c r="IEL1" s="738"/>
      <c r="IEM1" s="738"/>
      <c r="IEN1" s="738"/>
      <c r="IEO1" s="738"/>
      <c r="IEP1" s="738"/>
      <c r="IEQ1" s="738"/>
      <c r="IER1" s="738"/>
      <c r="IES1" s="738"/>
      <c r="IET1" s="738"/>
      <c r="IEU1" s="738"/>
      <c r="IEV1" s="738"/>
      <c r="IEW1" s="738"/>
      <c r="IEX1" s="738"/>
      <c r="IEY1" s="738"/>
      <c r="IEZ1" s="738"/>
      <c r="IFA1" s="738"/>
      <c r="IFB1" s="738"/>
      <c r="IFC1" s="738"/>
      <c r="IFD1" s="738"/>
      <c r="IFE1" s="738"/>
      <c r="IFF1" s="738"/>
      <c r="IFG1" s="738"/>
      <c r="IFH1" s="738"/>
      <c r="IFI1" s="738"/>
      <c r="IFJ1" s="738"/>
      <c r="IFK1" s="738"/>
      <c r="IFL1" s="738"/>
      <c r="IFM1" s="738"/>
      <c r="IFN1" s="738"/>
      <c r="IFO1" s="738"/>
      <c r="IFP1" s="738"/>
      <c r="IFQ1" s="738"/>
      <c r="IFR1" s="738"/>
      <c r="IFS1" s="738"/>
      <c r="IFT1" s="738"/>
      <c r="IFU1" s="738"/>
      <c r="IFV1" s="738"/>
      <c r="IFW1" s="738"/>
      <c r="IFX1" s="738"/>
      <c r="IFY1" s="738"/>
      <c r="IFZ1" s="738"/>
      <c r="IGA1" s="738"/>
      <c r="IGB1" s="738"/>
      <c r="IGC1" s="738"/>
      <c r="IGD1" s="738"/>
      <c r="IGE1" s="738"/>
      <c r="IGF1" s="738"/>
      <c r="IGG1" s="738"/>
      <c r="IGH1" s="738"/>
      <c r="IGI1" s="738"/>
      <c r="IGJ1" s="738"/>
      <c r="IGK1" s="738"/>
      <c r="IGL1" s="738"/>
      <c r="IGM1" s="738"/>
      <c r="IGN1" s="738"/>
      <c r="IGO1" s="738"/>
      <c r="IGP1" s="738"/>
      <c r="IGQ1" s="738"/>
      <c r="IGR1" s="738"/>
      <c r="IGS1" s="738"/>
      <c r="IGT1" s="738"/>
      <c r="IGU1" s="738"/>
      <c r="IGV1" s="738"/>
      <c r="IGW1" s="738"/>
      <c r="IGX1" s="738"/>
      <c r="IGY1" s="738"/>
      <c r="IGZ1" s="738"/>
      <c r="IHA1" s="738"/>
      <c r="IHB1" s="738"/>
      <c r="IHC1" s="738"/>
      <c r="IHD1" s="738"/>
      <c r="IHE1" s="738"/>
      <c r="IHF1" s="738"/>
      <c r="IHG1" s="738"/>
      <c r="IHH1" s="738"/>
      <c r="IHI1" s="738"/>
      <c r="IHJ1" s="738"/>
      <c r="IHK1" s="738"/>
      <c r="IHL1" s="738"/>
      <c r="IHM1" s="738"/>
      <c r="IHN1" s="738"/>
      <c r="IHO1" s="738"/>
      <c r="IHP1" s="738"/>
      <c r="IHQ1" s="738"/>
      <c r="IHR1" s="738"/>
      <c r="IHS1" s="738"/>
      <c r="IHT1" s="738"/>
      <c r="IHU1" s="738"/>
      <c r="IHV1" s="738"/>
      <c r="IHW1" s="738"/>
      <c r="IHX1" s="738"/>
      <c r="IHY1" s="738"/>
      <c r="IHZ1" s="738"/>
      <c r="IIA1" s="738"/>
      <c r="IIB1" s="738"/>
      <c r="IIC1" s="738"/>
      <c r="IID1" s="738"/>
      <c r="IIE1" s="738"/>
      <c r="IIF1" s="738"/>
      <c r="IIG1" s="738"/>
      <c r="IIH1" s="738"/>
      <c r="III1" s="738"/>
      <c r="IIJ1" s="738"/>
      <c r="IIK1" s="738"/>
      <c r="IIL1" s="738"/>
      <c r="IIM1" s="738"/>
      <c r="IIN1" s="738"/>
      <c r="IIO1" s="738"/>
      <c r="IIP1" s="738"/>
      <c r="IIQ1" s="738"/>
      <c r="IIR1" s="738"/>
      <c r="IIS1" s="738"/>
      <c r="IIT1" s="738"/>
      <c r="IIU1" s="738"/>
      <c r="IIV1" s="738"/>
      <c r="IIW1" s="738"/>
      <c r="IIX1" s="738"/>
      <c r="IIY1" s="738"/>
      <c r="IIZ1" s="738"/>
      <c r="IJA1" s="738"/>
      <c r="IJB1" s="738"/>
      <c r="IJC1" s="738"/>
      <c r="IJD1" s="738"/>
      <c r="IJE1" s="738"/>
      <c r="IJF1" s="738"/>
      <c r="IJG1" s="738"/>
      <c r="IJH1" s="738"/>
      <c r="IJI1" s="738"/>
      <c r="IJJ1" s="738"/>
      <c r="IJK1" s="738"/>
      <c r="IJL1" s="738"/>
      <c r="IJM1" s="738"/>
      <c r="IJN1" s="738"/>
      <c r="IJO1" s="738"/>
      <c r="IJP1" s="738"/>
      <c r="IJQ1" s="738"/>
      <c r="IJR1" s="738"/>
      <c r="IJS1" s="738"/>
      <c r="IJT1" s="738"/>
      <c r="IJU1" s="738"/>
      <c r="IJV1" s="738"/>
      <c r="IJW1" s="738"/>
      <c r="IJX1" s="738"/>
      <c r="IJY1" s="738"/>
      <c r="IJZ1" s="738"/>
      <c r="IKA1" s="738"/>
      <c r="IKB1" s="738"/>
      <c r="IKC1" s="738"/>
      <c r="IKD1" s="738"/>
      <c r="IKE1" s="738"/>
      <c r="IKF1" s="738"/>
      <c r="IKG1" s="738"/>
      <c r="IKH1" s="738"/>
      <c r="IKI1" s="738"/>
      <c r="IKJ1" s="738"/>
      <c r="IKK1" s="738"/>
      <c r="IKL1" s="738"/>
      <c r="IKM1" s="738"/>
      <c r="IKN1" s="738"/>
      <c r="IKO1" s="738"/>
      <c r="IKP1" s="738"/>
      <c r="IKQ1" s="738"/>
      <c r="IKR1" s="738"/>
      <c r="IKS1" s="738"/>
      <c r="IKT1" s="738"/>
      <c r="IKU1" s="738"/>
      <c r="IKV1" s="738"/>
      <c r="IKW1" s="738"/>
      <c r="IKX1" s="738"/>
      <c r="IKY1" s="738"/>
      <c r="IKZ1" s="738"/>
      <c r="ILA1" s="738"/>
      <c r="ILB1" s="738"/>
      <c r="ILC1" s="738"/>
      <c r="ILD1" s="738"/>
      <c r="ILE1" s="738"/>
      <c r="ILF1" s="738"/>
      <c r="ILG1" s="738"/>
      <c r="ILH1" s="738"/>
      <c r="ILI1" s="738"/>
      <c r="ILJ1" s="738"/>
      <c r="ILK1" s="738"/>
      <c r="ILL1" s="738"/>
      <c r="ILM1" s="738"/>
      <c r="ILN1" s="738"/>
      <c r="ILO1" s="738"/>
      <c r="ILP1" s="738"/>
      <c r="ILQ1" s="738"/>
      <c r="ILR1" s="738"/>
      <c r="ILS1" s="738"/>
      <c r="ILT1" s="738"/>
      <c r="ILU1" s="738"/>
      <c r="ILV1" s="738"/>
      <c r="ILW1" s="738"/>
      <c r="ILX1" s="738"/>
      <c r="ILY1" s="738"/>
      <c r="ILZ1" s="738"/>
      <c r="IMA1" s="738"/>
      <c r="IMB1" s="738"/>
      <c r="IMC1" s="738"/>
      <c r="IMD1" s="738"/>
      <c r="IME1" s="738"/>
      <c r="IMF1" s="738"/>
      <c r="IMG1" s="738"/>
      <c r="IMH1" s="738"/>
      <c r="IMI1" s="738"/>
      <c r="IMJ1" s="738"/>
      <c r="IMK1" s="738"/>
      <c r="IML1" s="738"/>
      <c r="IMM1" s="738"/>
      <c r="IMN1" s="738"/>
      <c r="IMO1" s="738"/>
      <c r="IMP1" s="738"/>
      <c r="IMQ1" s="738"/>
      <c r="IMR1" s="738"/>
      <c r="IMS1" s="738"/>
      <c r="IMT1" s="738"/>
      <c r="IMU1" s="738"/>
      <c r="IMV1" s="738"/>
      <c r="IMW1" s="738"/>
      <c r="IMX1" s="738"/>
      <c r="IMY1" s="738"/>
      <c r="IMZ1" s="738"/>
      <c r="INA1" s="738"/>
      <c r="INB1" s="738"/>
      <c r="INC1" s="738"/>
      <c r="IND1" s="738"/>
      <c r="INE1" s="738"/>
      <c r="INF1" s="738"/>
      <c r="ING1" s="738"/>
      <c r="INH1" s="738"/>
      <c r="INI1" s="738"/>
      <c r="INJ1" s="738"/>
      <c r="INK1" s="738"/>
      <c r="INL1" s="738"/>
      <c r="INM1" s="738"/>
      <c r="INN1" s="738"/>
      <c r="INO1" s="738"/>
      <c r="INP1" s="738"/>
      <c r="INQ1" s="738"/>
      <c r="INR1" s="738"/>
      <c r="INS1" s="738"/>
      <c r="INT1" s="738"/>
      <c r="INU1" s="738"/>
      <c r="INV1" s="738"/>
      <c r="INW1" s="738"/>
      <c r="INX1" s="738"/>
      <c r="INY1" s="738"/>
      <c r="INZ1" s="738"/>
      <c r="IOA1" s="738"/>
      <c r="IOB1" s="738"/>
      <c r="IOC1" s="738"/>
      <c r="IOD1" s="738"/>
      <c r="IOE1" s="738"/>
      <c r="IOF1" s="738"/>
      <c r="IOG1" s="738"/>
      <c r="IOH1" s="738"/>
      <c r="IOI1" s="738"/>
      <c r="IOJ1" s="738"/>
      <c r="IOK1" s="738"/>
      <c r="IOL1" s="738"/>
      <c r="IOM1" s="738"/>
      <c r="ION1" s="738"/>
      <c r="IOO1" s="738"/>
      <c r="IOP1" s="738"/>
      <c r="IOQ1" s="738"/>
      <c r="IOR1" s="738"/>
      <c r="IOS1" s="738"/>
      <c r="IOT1" s="738"/>
      <c r="IOU1" s="738"/>
      <c r="IOV1" s="738"/>
      <c r="IOW1" s="738"/>
      <c r="IOX1" s="738"/>
      <c r="IOY1" s="738"/>
      <c r="IOZ1" s="738"/>
      <c r="IPA1" s="738"/>
      <c r="IPB1" s="738"/>
      <c r="IPC1" s="738"/>
      <c r="IPD1" s="738"/>
      <c r="IPE1" s="738"/>
      <c r="IPF1" s="738"/>
      <c r="IPG1" s="738"/>
      <c r="IPH1" s="738"/>
      <c r="IPI1" s="738"/>
      <c r="IPJ1" s="738"/>
      <c r="IPK1" s="738"/>
      <c r="IPL1" s="738"/>
      <c r="IPM1" s="738"/>
      <c r="IPN1" s="738"/>
      <c r="IPO1" s="738"/>
      <c r="IPP1" s="738"/>
      <c r="IPQ1" s="738"/>
      <c r="IPR1" s="738"/>
      <c r="IPS1" s="738"/>
      <c r="IPT1" s="738"/>
      <c r="IPU1" s="738"/>
      <c r="IPV1" s="738"/>
      <c r="IPW1" s="738"/>
      <c r="IPX1" s="738"/>
      <c r="IPY1" s="738"/>
      <c r="IPZ1" s="738"/>
      <c r="IQA1" s="738"/>
      <c r="IQB1" s="738"/>
      <c r="IQC1" s="738"/>
      <c r="IQD1" s="738"/>
      <c r="IQE1" s="738"/>
      <c r="IQF1" s="738"/>
      <c r="IQG1" s="738"/>
      <c r="IQH1" s="738"/>
      <c r="IQI1" s="738"/>
      <c r="IQJ1" s="738"/>
      <c r="IQK1" s="738"/>
      <c r="IQL1" s="738"/>
      <c r="IQM1" s="738"/>
      <c r="IQN1" s="738"/>
      <c r="IQO1" s="738"/>
      <c r="IQP1" s="738"/>
      <c r="IQQ1" s="738"/>
      <c r="IQR1" s="738"/>
      <c r="IQS1" s="738"/>
      <c r="IQT1" s="738"/>
      <c r="IQU1" s="738"/>
      <c r="IQV1" s="738"/>
      <c r="IQW1" s="738"/>
      <c r="IQX1" s="738"/>
      <c r="IQY1" s="738"/>
      <c r="IQZ1" s="738"/>
      <c r="IRA1" s="738"/>
      <c r="IRB1" s="738"/>
      <c r="IRC1" s="738"/>
      <c r="IRD1" s="738"/>
      <c r="IRE1" s="738"/>
      <c r="IRF1" s="738"/>
      <c r="IRG1" s="738"/>
      <c r="IRH1" s="738"/>
      <c r="IRI1" s="738"/>
      <c r="IRJ1" s="738"/>
      <c r="IRK1" s="738"/>
      <c r="IRL1" s="738"/>
      <c r="IRM1" s="738"/>
      <c r="IRN1" s="738"/>
      <c r="IRO1" s="738"/>
      <c r="IRP1" s="738"/>
      <c r="IRQ1" s="738"/>
      <c r="IRR1" s="738"/>
      <c r="IRS1" s="738"/>
      <c r="IRT1" s="738"/>
      <c r="IRU1" s="738"/>
      <c r="IRV1" s="738"/>
      <c r="IRW1" s="738"/>
      <c r="IRX1" s="738"/>
      <c r="IRY1" s="738"/>
      <c r="IRZ1" s="738"/>
      <c r="ISA1" s="738"/>
      <c r="ISB1" s="738"/>
      <c r="ISC1" s="738"/>
      <c r="ISD1" s="738"/>
      <c r="ISE1" s="738"/>
      <c r="ISF1" s="738"/>
      <c r="ISG1" s="738"/>
      <c r="ISH1" s="738"/>
      <c r="ISI1" s="738"/>
      <c r="ISJ1" s="738"/>
      <c r="ISK1" s="738"/>
      <c r="ISL1" s="738"/>
      <c r="ISM1" s="738"/>
      <c r="ISN1" s="738"/>
      <c r="ISO1" s="738"/>
      <c r="ISP1" s="738"/>
      <c r="ISQ1" s="738"/>
      <c r="ISR1" s="738"/>
      <c r="ISS1" s="738"/>
      <c r="IST1" s="738"/>
      <c r="ISU1" s="738"/>
      <c r="ISV1" s="738"/>
      <c r="ISW1" s="738"/>
      <c r="ISX1" s="738"/>
      <c r="ISY1" s="738"/>
      <c r="ISZ1" s="738"/>
      <c r="ITA1" s="738"/>
      <c r="ITB1" s="738"/>
      <c r="ITC1" s="738"/>
      <c r="ITD1" s="738"/>
      <c r="ITE1" s="738"/>
      <c r="ITF1" s="738"/>
      <c r="ITG1" s="738"/>
      <c r="ITH1" s="738"/>
      <c r="ITI1" s="738"/>
      <c r="ITJ1" s="738"/>
      <c r="ITK1" s="738"/>
      <c r="ITL1" s="738"/>
      <c r="ITM1" s="738"/>
      <c r="ITN1" s="738"/>
      <c r="ITO1" s="738"/>
      <c r="ITP1" s="738"/>
      <c r="ITQ1" s="738"/>
      <c r="ITR1" s="738"/>
      <c r="ITS1" s="738"/>
      <c r="ITT1" s="738"/>
      <c r="ITU1" s="738"/>
      <c r="ITV1" s="738"/>
      <c r="ITW1" s="738"/>
      <c r="ITX1" s="738"/>
      <c r="ITY1" s="738"/>
      <c r="ITZ1" s="738"/>
      <c r="IUA1" s="738"/>
      <c r="IUB1" s="738"/>
      <c r="IUC1" s="738"/>
      <c r="IUD1" s="738"/>
      <c r="IUE1" s="738"/>
      <c r="IUF1" s="738"/>
      <c r="IUG1" s="738"/>
      <c r="IUH1" s="738"/>
      <c r="IUI1" s="738"/>
      <c r="IUJ1" s="738"/>
      <c r="IUK1" s="738"/>
      <c r="IUL1" s="738"/>
      <c r="IUM1" s="738"/>
      <c r="IUN1" s="738"/>
      <c r="IUO1" s="738"/>
      <c r="IUP1" s="738"/>
      <c r="IUQ1" s="738"/>
      <c r="IUR1" s="738"/>
      <c r="IUS1" s="738"/>
      <c r="IUT1" s="738"/>
      <c r="IUU1" s="738"/>
      <c r="IUV1" s="738"/>
      <c r="IUW1" s="738"/>
      <c r="IUX1" s="738"/>
      <c r="IUY1" s="738"/>
      <c r="IUZ1" s="738"/>
      <c r="IVA1" s="738"/>
      <c r="IVB1" s="738"/>
      <c r="IVC1" s="738"/>
      <c r="IVD1" s="738"/>
      <c r="IVE1" s="738"/>
      <c r="IVF1" s="738"/>
      <c r="IVG1" s="738"/>
      <c r="IVH1" s="738"/>
      <c r="IVI1" s="738"/>
      <c r="IVJ1" s="738"/>
      <c r="IVK1" s="738"/>
      <c r="IVL1" s="738"/>
      <c r="IVM1" s="738"/>
      <c r="IVN1" s="738"/>
      <c r="IVO1" s="738"/>
      <c r="IVP1" s="738"/>
      <c r="IVQ1" s="738"/>
      <c r="IVR1" s="738"/>
      <c r="IVS1" s="738"/>
      <c r="IVT1" s="738"/>
      <c r="IVU1" s="738"/>
      <c r="IVV1" s="738"/>
      <c r="IVW1" s="738"/>
      <c r="IVX1" s="738"/>
      <c r="IVY1" s="738"/>
      <c r="IVZ1" s="738"/>
      <c r="IWA1" s="738"/>
      <c r="IWB1" s="738"/>
      <c r="IWC1" s="738"/>
      <c r="IWD1" s="738"/>
      <c r="IWE1" s="738"/>
      <c r="IWF1" s="738"/>
      <c r="IWG1" s="738"/>
      <c r="IWH1" s="738"/>
      <c r="IWI1" s="738"/>
      <c r="IWJ1" s="738"/>
      <c r="IWK1" s="738"/>
      <c r="IWL1" s="738"/>
      <c r="IWM1" s="738"/>
      <c r="IWN1" s="738"/>
      <c r="IWO1" s="738"/>
      <c r="IWP1" s="738"/>
      <c r="IWQ1" s="738"/>
      <c r="IWR1" s="738"/>
      <c r="IWS1" s="738"/>
      <c r="IWT1" s="738"/>
      <c r="IWU1" s="738"/>
      <c r="IWV1" s="738"/>
      <c r="IWW1" s="738"/>
      <c r="IWX1" s="738"/>
      <c r="IWY1" s="738"/>
      <c r="IWZ1" s="738"/>
      <c r="IXA1" s="738"/>
      <c r="IXB1" s="738"/>
      <c r="IXC1" s="738"/>
      <c r="IXD1" s="738"/>
      <c r="IXE1" s="738"/>
      <c r="IXF1" s="738"/>
      <c r="IXG1" s="738"/>
      <c r="IXH1" s="738"/>
      <c r="IXI1" s="738"/>
      <c r="IXJ1" s="738"/>
      <c r="IXK1" s="738"/>
      <c r="IXL1" s="738"/>
      <c r="IXM1" s="738"/>
      <c r="IXN1" s="738"/>
      <c r="IXO1" s="738"/>
      <c r="IXP1" s="738"/>
      <c r="IXQ1" s="738"/>
      <c r="IXR1" s="738"/>
      <c r="IXS1" s="738"/>
      <c r="IXT1" s="738"/>
      <c r="IXU1" s="738"/>
      <c r="IXV1" s="738"/>
      <c r="IXW1" s="738"/>
      <c r="IXX1" s="738"/>
      <c r="IXY1" s="738"/>
      <c r="IXZ1" s="738"/>
      <c r="IYA1" s="738"/>
      <c r="IYB1" s="738"/>
      <c r="IYC1" s="738"/>
      <c r="IYD1" s="738"/>
      <c r="IYE1" s="738"/>
      <c r="IYF1" s="738"/>
      <c r="IYG1" s="738"/>
      <c r="IYH1" s="738"/>
      <c r="IYI1" s="738"/>
      <c r="IYJ1" s="738"/>
      <c r="IYK1" s="738"/>
      <c r="IYL1" s="738"/>
      <c r="IYM1" s="738"/>
      <c r="IYN1" s="738"/>
      <c r="IYO1" s="738"/>
      <c r="IYP1" s="738"/>
      <c r="IYQ1" s="738"/>
      <c r="IYR1" s="738"/>
      <c r="IYS1" s="738"/>
      <c r="IYT1" s="738"/>
      <c r="IYU1" s="738"/>
      <c r="IYV1" s="738"/>
      <c r="IYW1" s="738"/>
      <c r="IYX1" s="738"/>
      <c r="IYY1" s="738"/>
      <c r="IYZ1" s="738"/>
      <c r="IZA1" s="738"/>
      <c r="IZB1" s="738"/>
      <c r="IZC1" s="738"/>
      <c r="IZD1" s="738"/>
      <c r="IZE1" s="738"/>
      <c r="IZF1" s="738"/>
      <c r="IZG1" s="738"/>
      <c r="IZH1" s="738"/>
      <c r="IZI1" s="738"/>
      <c r="IZJ1" s="738"/>
      <c r="IZK1" s="738"/>
      <c r="IZL1" s="738"/>
      <c r="IZM1" s="738"/>
      <c r="IZN1" s="738"/>
      <c r="IZO1" s="738"/>
      <c r="IZP1" s="738"/>
      <c r="IZQ1" s="738"/>
      <c r="IZR1" s="738"/>
      <c r="IZS1" s="738"/>
      <c r="IZT1" s="738"/>
      <c r="IZU1" s="738"/>
      <c r="IZV1" s="738"/>
      <c r="IZW1" s="738"/>
      <c r="IZX1" s="738"/>
      <c r="IZY1" s="738"/>
      <c r="IZZ1" s="738"/>
      <c r="JAA1" s="738"/>
      <c r="JAB1" s="738"/>
      <c r="JAC1" s="738"/>
      <c r="JAD1" s="738"/>
      <c r="JAE1" s="738"/>
      <c r="JAF1" s="738"/>
      <c r="JAG1" s="738"/>
      <c r="JAH1" s="738"/>
      <c r="JAI1" s="738"/>
      <c r="JAJ1" s="738"/>
      <c r="JAK1" s="738"/>
      <c r="JAL1" s="738"/>
      <c r="JAM1" s="738"/>
      <c r="JAN1" s="738"/>
      <c r="JAO1" s="738"/>
      <c r="JAP1" s="738"/>
      <c r="JAQ1" s="738"/>
      <c r="JAR1" s="738"/>
      <c r="JAS1" s="738"/>
      <c r="JAT1" s="738"/>
      <c r="JAU1" s="738"/>
      <c r="JAV1" s="738"/>
      <c r="JAW1" s="738"/>
      <c r="JAX1" s="738"/>
      <c r="JAY1" s="738"/>
      <c r="JAZ1" s="738"/>
      <c r="JBA1" s="738"/>
      <c r="JBB1" s="738"/>
      <c r="JBC1" s="738"/>
      <c r="JBD1" s="738"/>
      <c r="JBE1" s="738"/>
      <c r="JBF1" s="738"/>
      <c r="JBG1" s="738"/>
      <c r="JBH1" s="738"/>
      <c r="JBI1" s="738"/>
      <c r="JBJ1" s="738"/>
      <c r="JBK1" s="738"/>
      <c r="JBL1" s="738"/>
      <c r="JBM1" s="738"/>
      <c r="JBN1" s="738"/>
      <c r="JBO1" s="738"/>
      <c r="JBP1" s="738"/>
      <c r="JBQ1" s="738"/>
      <c r="JBR1" s="738"/>
      <c r="JBS1" s="738"/>
      <c r="JBT1" s="738"/>
      <c r="JBU1" s="738"/>
      <c r="JBV1" s="738"/>
      <c r="JBW1" s="738"/>
      <c r="JBX1" s="738"/>
      <c r="JBY1" s="738"/>
      <c r="JBZ1" s="738"/>
      <c r="JCA1" s="738"/>
      <c r="JCB1" s="738"/>
      <c r="JCC1" s="738"/>
      <c r="JCD1" s="738"/>
      <c r="JCE1" s="738"/>
      <c r="JCF1" s="738"/>
      <c r="JCG1" s="738"/>
      <c r="JCH1" s="738"/>
      <c r="JCI1" s="738"/>
      <c r="JCJ1" s="738"/>
      <c r="JCK1" s="738"/>
      <c r="JCL1" s="738"/>
      <c r="JCM1" s="738"/>
      <c r="JCN1" s="738"/>
      <c r="JCO1" s="738"/>
      <c r="JCP1" s="738"/>
      <c r="JCQ1" s="738"/>
      <c r="JCR1" s="738"/>
      <c r="JCS1" s="738"/>
      <c r="JCT1" s="738"/>
      <c r="JCU1" s="738"/>
      <c r="JCV1" s="738"/>
      <c r="JCW1" s="738"/>
      <c r="JCX1" s="738"/>
      <c r="JCY1" s="738"/>
      <c r="JCZ1" s="738"/>
      <c r="JDA1" s="738"/>
      <c r="JDB1" s="738"/>
      <c r="JDC1" s="738"/>
      <c r="JDD1" s="738"/>
      <c r="JDE1" s="738"/>
      <c r="JDF1" s="738"/>
      <c r="JDG1" s="738"/>
      <c r="JDH1" s="738"/>
      <c r="JDI1" s="738"/>
      <c r="JDJ1" s="738"/>
      <c r="JDK1" s="738"/>
      <c r="JDL1" s="738"/>
      <c r="JDM1" s="738"/>
      <c r="JDN1" s="738"/>
      <c r="JDO1" s="738"/>
      <c r="JDP1" s="738"/>
      <c r="JDQ1" s="738"/>
      <c r="JDR1" s="738"/>
      <c r="JDS1" s="738"/>
      <c r="JDT1" s="738"/>
      <c r="JDU1" s="738"/>
      <c r="JDV1" s="738"/>
      <c r="JDW1" s="738"/>
      <c r="JDX1" s="738"/>
      <c r="JDY1" s="738"/>
      <c r="JDZ1" s="738"/>
      <c r="JEA1" s="738"/>
      <c r="JEB1" s="738"/>
      <c r="JEC1" s="738"/>
      <c r="JED1" s="738"/>
      <c r="JEE1" s="738"/>
      <c r="JEF1" s="738"/>
      <c r="JEG1" s="738"/>
      <c r="JEH1" s="738"/>
      <c r="JEI1" s="738"/>
      <c r="JEJ1" s="738"/>
      <c r="JEK1" s="738"/>
      <c r="JEL1" s="738"/>
      <c r="JEM1" s="738"/>
      <c r="JEN1" s="738"/>
      <c r="JEO1" s="738"/>
      <c r="JEP1" s="738"/>
      <c r="JEQ1" s="738"/>
      <c r="JER1" s="738"/>
      <c r="JES1" s="738"/>
      <c r="JET1" s="738"/>
      <c r="JEU1" s="738"/>
      <c r="JEV1" s="738"/>
      <c r="JEW1" s="738"/>
      <c r="JEX1" s="738"/>
      <c r="JEY1" s="738"/>
      <c r="JEZ1" s="738"/>
      <c r="JFA1" s="738"/>
      <c r="JFB1" s="738"/>
      <c r="JFC1" s="738"/>
      <c r="JFD1" s="738"/>
      <c r="JFE1" s="738"/>
      <c r="JFF1" s="738"/>
      <c r="JFG1" s="738"/>
      <c r="JFH1" s="738"/>
      <c r="JFI1" s="738"/>
      <c r="JFJ1" s="738"/>
      <c r="JFK1" s="738"/>
      <c r="JFL1" s="738"/>
      <c r="JFM1" s="738"/>
      <c r="JFN1" s="738"/>
      <c r="JFO1" s="738"/>
      <c r="JFP1" s="738"/>
      <c r="JFQ1" s="738"/>
      <c r="JFR1" s="738"/>
      <c r="JFS1" s="738"/>
      <c r="JFT1" s="738"/>
      <c r="JFU1" s="738"/>
      <c r="JFV1" s="738"/>
      <c r="JFW1" s="738"/>
      <c r="JFX1" s="738"/>
      <c r="JFY1" s="738"/>
      <c r="JFZ1" s="738"/>
      <c r="JGA1" s="738"/>
      <c r="JGB1" s="738"/>
      <c r="JGC1" s="738"/>
      <c r="JGD1" s="738"/>
      <c r="JGE1" s="738"/>
      <c r="JGF1" s="738"/>
      <c r="JGG1" s="738"/>
      <c r="JGH1" s="738"/>
      <c r="JGI1" s="738"/>
      <c r="JGJ1" s="738"/>
      <c r="JGK1" s="738"/>
      <c r="JGL1" s="738"/>
      <c r="JGM1" s="738"/>
      <c r="JGN1" s="738"/>
      <c r="JGO1" s="738"/>
      <c r="JGP1" s="738"/>
      <c r="JGQ1" s="738"/>
      <c r="JGR1" s="738"/>
      <c r="JGS1" s="738"/>
      <c r="JGT1" s="738"/>
      <c r="JGU1" s="738"/>
      <c r="JGV1" s="738"/>
      <c r="JGW1" s="738"/>
      <c r="JGX1" s="738"/>
      <c r="JGY1" s="738"/>
      <c r="JGZ1" s="738"/>
      <c r="JHA1" s="738"/>
      <c r="JHB1" s="738"/>
      <c r="JHC1" s="738"/>
      <c r="JHD1" s="738"/>
      <c r="JHE1" s="738"/>
      <c r="JHF1" s="738"/>
      <c r="JHG1" s="738"/>
      <c r="JHH1" s="738"/>
      <c r="JHI1" s="738"/>
      <c r="JHJ1" s="738"/>
      <c r="JHK1" s="738"/>
      <c r="JHL1" s="738"/>
      <c r="JHM1" s="738"/>
      <c r="JHN1" s="738"/>
      <c r="JHO1" s="738"/>
      <c r="JHP1" s="738"/>
      <c r="JHQ1" s="738"/>
      <c r="JHR1" s="738"/>
      <c r="JHS1" s="738"/>
      <c r="JHT1" s="738"/>
      <c r="JHU1" s="738"/>
      <c r="JHV1" s="738"/>
      <c r="JHW1" s="738"/>
      <c r="JHX1" s="738"/>
      <c r="JHY1" s="738"/>
      <c r="JHZ1" s="738"/>
      <c r="JIA1" s="738"/>
      <c r="JIB1" s="738"/>
      <c r="JIC1" s="738"/>
      <c r="JID1" s="738"/>
      <c r="JIE1" s="738"/>
      <c r="JIF1" s="738"/>
      <c r="JIG1" s="738"/>
      <c r="JIH1" s="738"/>
      <c r="JII1" s="738"/>
      <c r="JIJ1" s="738"/>
      <c r="JIK1" s="738"/>
      <c r="JIL1" s="738"/>
      <c r="JIM1" s="738"/>
      <c r="JIN1" s="738"/>
      <c r="JIO1" s="738"/>
      <c r="JIP1" s="738"/>
      <c r="JIQ1" s="738"/>
      <c r="JIR1" s="738"/>
      <c r="JIS1" s="738"/>
      <c r="JIT1" s="738"/>
      <c r="JIU1" s="738"/>
      <c r="JIV1" s="738"/>
      <c r="JIW1" s="738"/>
      <c r="JIX1" s="738"/>
      <c r="JIY1" s="738"/>
      <c r="JIZ1" s="738"/>
      <c r="JJA1" s="738"/>
      <c r="JJB1" s="738"/>
      <c r="JJC1" s="738"/>
      <c r="JJD1" s="738"/>
      <c r="JJE1" s="738"/>
      <c r="JJF1" s="738"/>
      <c r="JJG1" s="738"/>
      <c r="JJH1" s="738"/>
      <c r="JJI1" s="738"/>
      <c r="JJJ1" s="738"/>
      <c r="JJK1" s="738"/>
      <c r="JJL1" s="738"/>
      <c r="JJM1" s="738"/>
      <c r="JJN1" s="738"/>
      <c r="JJO1" s="738"/>
      <c r="JJP1" s="738"/>
      <c r="JJQ1" s="738"/>
      <c r="JJR1" s="738"/>
      <c r="JJS1" s="738"/>
      <c r="JJT1" s="738"/>
      <c r="JJU1" s="738"/>
      <c r="JJV1" s="738"/>
      <c r="JJW1" s="738"/>
      <c r="JJX1" s="738"/>
      <c r="JJY1" s="738"/>
      <c r="JJZ1" s="738"/>
      <c r="JKA1" s="738"/>
      <c r="JKB1" s="738"/>
      <c r="JKC1" s="738"/>
      <c r="JKD1" s="738"/>
      <c r="JKE1" s="738"/>
      <c r="JKF1" s="738"/>
      <c r="JKG1" s="738"/>
      <c r="JKH1" s="738"/>
      <c r="JKI1" s="738"/>
      <c r="JKJ1" s="738"/>
      <c r="JKK1" s="738"/>
      <c r="JKL1" s="738"/>
      <c r="JKM1" s="738"/>
      <c r="JKN1" s="738"/>
      <c r="JKO1" s="738"/>
      <c r="JKP1" s="738"/>
      <c r="JKQ1" s="738"/>
      <c r="JKR1" s="738"/>
      <c r="JKS1" s="738"/>
      <c r="JKT1" s="738"/>
      <c r="JKU1" s="738"/>
      <c r="JKV1" s="738"/>
      <c r="JKW1" s="738"/>
      <c r="JKX1" s="738"/>
      <c r="JKY1" s="738"/>
      <c r="JKZ1" s="738"/>
      <c r="JLA1" s="738"/>
      <c r="JLB1" s="738"/>
      <c r="JLC1" s="738"/>
      <c r="JLD1" s="738"/>
      <c r="JLE1" s="738"/>
      <c r="JLF1" s="738"/>
      <c r="JLG1" s="738"/>
      <c r="JLH1" s="738"/>
      <c r="JLI1" s="738"/>
      <c r="JLJ1" s="738"/>
      <c r="JLK1" s="738"/>
      <c r="JLL1" s="738"/>
      <c r="JLM1" s="738"/>
      <c r="JLN1" s="738"/>
      <c r="JLO1" s="738"/>
      <c r="JLP1" s="738"/>
      <c r="JLQ1" s="738"/>
      <c r="JLR1" s="738"/>
      <c r="JLS1" s="738"/>
      <c r="JLT1" s="738"/>
      <c r="JLU1" s="738"/>
      <c r="JLV1" s="738"/>
      <c r="JLW1" s="738"/>
      <c r="JLX1" s="738"/>
      <c r="JLY1" s="738"/>
      <c r="JLZ1" s="738"/>
      <c r="JMA1" s="738"/>
      <c r="JMB1" s="738"/>
      <c r="JMC1" s="738"/>
      <c r="JMD1" s="738"/>
      <c r="JME1" s="738"/>
      <c r="JMF1" s="738"/>
      <c r="JMG1" s="738"/>
      <c r="JMH1" s="738"/>
      <c r="JMI1" s="738"/>
      <c r="JMJ1" s="738"/>
      <c r="JMK1" s="738"/>
      <c r="JML1" s="738"/>
      <c r="JMM1" s="738"/>
      <c r="JMN1" s="738"/>
      <c r="JMO1" s="738"/>
      <c r="JMP1" s="738"/>
      <c r="JMQ1" s="738"/>
      <c r="JMR1" s="738"/>
      <c r="JMS1" s="738"/>
      <c r="JMT1" s="738"/>
      <c r="JMU1" s="738"/>
      <c r="JMV1" s="738"/>
      <c r="JMW1" s="738"/>
      <c r="JMX1" s="738"/>
      <c r="JMY1" s="738"/>
      <c r="JMZ1" s="738"/>
      <c r="JNA1" s="738"/>
      <c r="JNB1" s="738"/>
      <c r="JNC1" s="738"/>
      <c r="JND1" s="738"/>
      <c r="JNE1" s="738"/>
      <c r="JNF1" s="738"/>
      <c r="JNG1" s="738"/>
      <c r="JNH1" s="738"/>
      <c r="JNI1" s="738"/>
      <c r="JNJ1" s="738"/>
      <c r="JNK1" s="738"/>
      <c r="JNL1" s="738"/>
      <c r="JNM1" s="738"/>
      <c r="JNN1" s="738"/>
      <c r="JNO1" s="738"/>
      <c r="JNP1" s="738"/>
      <c r="JNQ1" s="738"/>
      <c r="JNR1" s="738"/>
      <c r="JNS1" s="738"/>
      <c r="JNT1" s="738"/>
      <c r="JNU1" s="738"/>
      <c r="JNV1" s="738"/>
      <c r="JNW1" s="738"/>
      <c r="JNX1" s="738"/>
      <c r="JNY1" s="738"/>
      <c r="JNZ1" s="738"/>
      <c r="JOA1" s="738"/>
      <c r="JOB1" s="738"/>
      <c r="JOC1" s="738"/>
      <c r="JOD1" s="738"/>
      <c r="JOE1" s="738"/>
      <c r="JOF1" s="738"/>
      <c r="JOG1" s="738"/>
      <c r="JOH1" s="738"/>
      <c r="JOI1" s="738"/>
      <c r="JOJ1" s="738"/>
      <c r="JOK1" s="738"/>
      <c r="JOL1" s="738"/>
      <c r="JOM1" s="738"/>
      <c r="JON1" s="738"/>
      <c r="JOO1" s="738"/>
      <c r="JOP1" s="738"/>
      <c r="JOQ1" s="738"/>
      <c r="JOR1" s="738"/>
      <c r="JOS1" s="738"/>
      <c r="JOT1" s="738"/>
      <c r="JOU1" s="738"/>
      <c r="JOV1" s="738"/>
      <c r="JOW1" s="738"/>
      <c r="JOX1" s="738"/>
      <c r="JOY1" s="738"/>
      <c r="JOZ1" s="738"/>
      <c r="JPA1" s="738"/>
      <c r="JPB1" s="738"/>
      <c r="JPC1" s="738"/>
      <c r="JPD1" s="738"/>
      <c r="JPE1" s="738"/>
      <c r="JPF1" s="738"/>
      <c r="JPG1" s="738"/>
      <c r="JPH1" s="738"/>
      <c r="JPI1" s="738"/>
      <c r="JPJ1" s="738"/>
      <c r="JPK1" s="738"/>
      <c r="JPL1" s="738"/>
      <c r="JPM1" s="738"/>
      <c r="JPN1" s="738"/>
      <c r="JPO1" s="738"/>
      <c r="JPP1" s="738"/>
      <c r="JPQ1" s="738"/>
      <c r="JPR1" s="738"/>
      <c r="JPS1" s="738"/>
      <c r="JPT1" s="738"/>
      <c r="JPU1" s="738"/>
      <c r="JPV1" s="738"/>
      <c r="JPW1" s="738"/>
      <c r="JPX1" s="738"/>
      <c r="JPY1" s="738"/>
      <c r="JPZ1" s="738"/>
      <c r="JQA1" s="738"/>
      <c r="JQB1" s="738"/>
      <c r="JQC1" s="738"/>
      <c r="JQD1" s="738"/>
      <c r="JQE1" s="738"/>
      <c r="JQF1" s="738"/>
      <c r="JQG1" s="738"/>
      <c r="JQH1" s="738"/>
      <c r="JQI1" s="738"/>
      <c r="JQJ1" s="738"/>
      <c r="JQK1" s="738"/>
      <c r="JQL1" s="738"/>
      <c r="JQM1" s="738"/>
      <c r="JQN1" s="738"/>
      <c r="JQO1" s="738"/>
      <c r="JQP1" s="738"/>
      <c r="JQQ1" s="738"/>
      <c r="JQR1" s="738"/>
      <c r="JQS1" s="738"/>
      <c r="JQT1" s="738"/>
      <c r="JQU1" s="738"/>
      <c r="JQV1" s="738"/>
      <c r="JQW1" s="738"/>
      <c r="JQX1" s="738"/>
      <c r="JQY1" s="738"/>
      <c r="JQZ1" s="738"/>
      <c r="JRA1" s="738"/>
      <c r="JRB1" s="738"/>
      <c r="JRC1" s="738"/>
      <c r="JRD1" s="738"/>
      <c r="JRE1" s="738"/>
      <c r="JRF1" s="738"/>
      <c r="JRG1" s="738"/>
      <c r="JRH1" s="738"/>
      <c r="JRI1" s="738"/>
      <c r="JRJ1" s="738"/>
      <c r="JRK1" s="738"/>
      <c r="JRL1" s="738"/>
      <c r="JRM1" s="738"/>
      <c r="JRN1" s="738"/>
      <c r="JRO1" s="738"/>
      <c r="JRP1" s="738"/>
      <c r="JRQ1" s="738"/>
      <c r="JRR1" s="738"/>
      <c r="JRS1" s="738"/>
      <c r="JRT1" s="738"/>
      <c r="JRU1" s="738"/>
      <c r="JRV1" s="738"/>
      <c r="JRW1" s="738"/>
      <c r="JRX1" s="738"/>
      <c r="JRY1" s="738"/>
      <c r="JRZ1" s="738"/>
      <c r="JSA1" s="738"/>
      <c r="JSB1" s="738"/>
      <c r="JSC1" s="738"/>
      <c r="JSD1" s="738"/>
      <c r="JSE1" s="738"/>
      <c r="JSF1" s="738"/>
      <c r="JSG1" s="738"/>
      <c r="JSH1" s="738"/>
      <c r="JSI1" s="738"/>
      <c r="JSJ1" s="738"/>
      <c r="JSK1" s="738"/>
      <c r="JSL1" s="738"/>
      <c r="JSM1" s="738"/>
      <c r="JSN1" s="738"/>
      <c r="JSO1" s="738"/>
      <c r="JSP1" s="738"/>
      <c r="JSQ1" s="738"/>
      <c r="JSR1" s="738"/>
      <c r="JSS1" s="738"/>
      <c r="JST1" s="738"/>
      <c r="JSU1" s="738"/>
      <c r="JSV1" s="738"/>
      <c r="JSW1" s="738"/>
      <c r="JSX1" s="738"/>
      <c r="JSY1" s="738"/>
      <c r="JSZ1" s="738"/>
      <c r="JTA1" s="738"/>
      <c r="JTB1" s="738"/>
      <c r="JTC1" s="738"/>
      <c r="JTD1" s="738"/>
      <c r="JTE1" s="738"/>
      <c r="JTF1" s="738"/>
      <c r="JTG1" s="738"/>
      <c r="JTH1" s="738"/>
      <c r="JTI1" s="738"/>
      <c r="JTJ1" s="738"/>
      <c r="JTK1" s="738"/>
      <c r="JTL1" s="738"/>
      <c r="JTM1" s="738"/>
      <c r="JTN1" s="738"/>
      <c r="JTO1" s="738"/>
      <c r="JTP1" s="738"/>
      <c r="JTQ1" s="738"/>
      <c r="JTR1" s="738"/>
      <c r="JTS1" s="738"/>
      <c r="JTT1" s="738"/>
      <c r="JTU1" s="738"/>
      <c r="JTV1" s="738"/>
      <c r="JTW1" s="738"/>
      <c r="JTX1" s="738"/>
      <c r="JTY1" s="738"/>
      <c r="JTZ1" s="738"/>
      <c r="JUA1" s="738"/>
      <c r="JUB1" s="738"/>
      <c r="JUC1" s="738"/>
      <c r="JUD1" s="738"/>
      <c r="JUE1" s="738"/>
      <c r="JUF1" s="738"/>
      <c r="JUG1" s="738"/>
      <c r="JUH1" s="738"/>
      <c r="JUI1" s="738"/>
      <c r="JUJ1" s="738"/>
      <c r="JUK1" s="738"/>
      <c r="JUL1" s="738"/>
      <c r="JUM1" s="738"/>
      <c r="JUN1" s="738"/>
      <c r="JUO1" s="738"/>
      <c r="JUP1" s="738"/>
      <c r="JUQ1" s="738"/>
      <c r="JUR1" s="738"/>
      <c r="JUS1" s="738"/>
      <c r="JUT1" s="738"/>
      <c r="JUU1" s="738"/>
      <c r="JUV1" s="738"/>
      <c r="JUW1" s="738"/>
      <c r="JUX1" s="738"/>
      <c r="JUY1" s="738"/>
      <c r="JUZ1" s="738"/>
      <c r="JVA1" s="738"/>
      <c r="JVB1" s="738"/>
      <c r="JVC1" s="738"/>
      <c r="JVD1" s="738"/>
      <c r="JVE1" s="738"/>
      <c r="JVF1" s="738"/>
      <c r="JVG1" s="738"/>
      <c r="JVH1" s="738"/>
      <c r="JVI1" s="738"/>
      <c r="JVJ1" s="738"/>
      <c r="JVK1" s="738"/>
      <c r="JVL1" s="738"/>
      <c r="JVM1" s="738"/>
      <c r="JVN1" s="738"/>
      <c r="JVO1" s="738"/>
      <c r="JVP1" s="738"/>
      <c r="JVQ1" s="738"/>
      <c r="JVR1" s="738"/>
      <c r="JVS1" s="738"/>
      <c r="JVT1" s="738"/>
      <c r="JVU1" s="738"/>
      <c r="JVV1" s="738"/>
      <c r="JVW1" s="738"/>
      <c r="JVX1" s="738"/>
      <c r="JVY1" s="738"/>
      <c r="JVZ1" s="738"/>
      <c r="JWA1" s="738"/>
      <c r="JWB1" s="738"/>
      <c r="JWC1" s="738"/>
      <c r="JWD1" s="738"/>
      <c r="JWE1" s="738"/>
      <c r="JWF1" s="738"/>
      <c r="JWG1" s="738"/>
      <c r="JWH1" s="738"/>
      <c r="JWI1" s="738"/>
      <c r="JWJ1" s="738"/>
      <c r="JWK1" s="738"/>
      <c r="JWL1" s="738"/>
      <c r="JWM1" s="738"/>
      <c r="JWN1" s="738"/>
      <c r="JWO1" s="738"/>
      <c r="JWP1" s="738"/>
      <c r="JWQ1" s="738"/>
      <c r="JWR1" s="738"/>
      <c r="JWS1" s="738"/>
      <c r="JWT1" s="738"/>
      <c r="JWU1" s="738"/>
      <c r="JWV1" s="738"/>
      <c r="JWW1" s="738"/>
      <c r="JWX1" s="738"/>
      <c r="JWY1" s="738"/>
      <c r="JWZ1" s="738"/>
      <c r="JXA1" s="738"/>
      <c r="JXB1" s="738"/>
      <c r="JXC1" s="738"/>
      <c r="JXD1" s="738"/>
      <c r="JXE1" s="738"/>
      <c r="JXF1" s="738"/>
      <c r="JXG1" s="738"/>
      <c r="JXH1" s="738"/>
      <c r="JXI1" s="738"/>
      <c r="JXJ1" s="738"/>
      <c r="JXK1" s="738"/>
      <c r="JXL1" s="738"/>
      <c r="JXM1" s="738"/>
      <c r="JXN1" s="738"/>
      <c r="JXO1" s="738"/>
      <c r="JXP1" s="738"/>
      <c r="JXQ1" s="738"/>
      <c r="JXR1" s="738"/>
      <c r="JXS1" s="738"/>
      <c r="JXT1" s="738"/>
      <c r="JXU1" s="738"/>
      <c r="JXV1" s="738"/>
      <c r="JXW1" s="738"/>
      <c r="JXX1" s="738"/>
      <c r="JXY1" s="738"/>
      <c r="JXZ1" s="738"/>
      <c r="JYA1" s="738"/>
      <c r="JYB1" s="738"/>
      <c r="JYC1" s="738"/>
      <c r="JYD1" s="738"/>
      <c r="JYE1" s="738"/>
      <c r="JYF1" s="738"/>
      <c r="JYG1" s="738"/>
      <c r="JYH1" s="738"/>
      <c r="JYI1" s="738"/>
      <c r="JYJ1" s="738"/>
      <c r="JYK1" s="738"/>
      <c r="JYL1" s="738"/>
      <c r="JYM1" s="738"/>
      <c r="JYN1" s="738"/>
      <c r="JYO1" s="738"/>
      <c r="JYP1" s="738"/>
      <c r="JYQ1" s="738"/>
      <c r="JYR1" s="738"/>
      <c r="JYS1" s="738"/>
      <c r="JYT1" s="738"/>
      <c r="JYU1" s="738"/>
      <c r="JYV1" s="738"/>
      <c r="JYW1" s="738"/>
      <c r="JYX1" s="738"/>
      <c r="JYY1" s="738"/>
      <c r="JYZ1" s="738"/>
      <c r="JZA1" s="738"/>
      <c r="JZB1" s="738"/>
      <c r="JZC1" s="738"/>
      <c r="JZD1" s="738"/>
      <c r="JZE1" s="738"/>
      <c r="JZF1" s="738"/>
      <c r="JZG1" s="738"/>
      <c r="JZH1" s="738"/>
      <c r="JZI1" s="738"/>
      <c r="JZJ1" s="738"/>
      <c r="JZK1" s="738"/>
      <c r="JZL1" s="738"/>
      <c r="JZM1" s="738"/>
      <c r="JZN1" s="738"/>
      <c r="JZO1" s="738"/>
      <c r="JZP1" s="738"/>
      <c r="JZQ1" s="738"/>
      <c r="JZR1" s="738"/>
      <c r="JZS1" s="738"/>
      <c r="JZT1" s="738"/>
      <c r="JZU1" s="738"/>
      <c r="JZV1" s="738"/>
      <c r="JZW1" s="738"/>
      <c r="JZX1" s="738"/>
      <c r="JZY1" s="738"/>
      <c r="JZZ1" s="738"/>
      <c r="KAA1" s="738"/>
      <c r="KAB1" s="738"/>
      <c r="KAC1" s="738"/>
      <c r="KAD1" s="738"/>
      <c r="KAE1" s="738"/>
      <c r="KAF1" s="738"/>
      <c r="KAG1" s="738"/>
      <c r="KAH1" s="738"/>
      <c r="KAI1" s="738"/>
      <c r="KAJ1" s="738"/>
      <c r="KAK1" s="738"/>
      <c r="KAL1" s="738"/>
      <c r="KAM1" s="738"/>
      <c r="KAN1" s="738"/>
      <c r="KAO1" s="738"/>
      <c r="KAP1" s="738"/>
      <c r="KAQ1" s="738"/>
      <c r="KAR1" s="738"/>
      <c r="KAS1" s="738"/>
      <c r="KAT1" s="738"/>
      <c r="KAU1" s="738"/>
      <c r="KAV1" s="738"/>
      <c r="KAW1" s="738"/>
      <c r="KAX1" s="738"/>
      <c r="KAY1" s="738"/>
      <c r="KAZ1" s="738"/>
      <c r="KBA1" s="738"/>
      <c r="KBB1" s="738"/>
      <c r="KBC1" s="738"/>
      <c r="KBD1" s="738"/>
      <c r="KBE1" s="738"/>
      <c r="KBF1" s="738"/>
      <c r="KBG1" s="738"/>
      <c r="KBH1" s="738"/>
      <c r="KBI1" s="738"/>
      <c r="KBJ1" s="738"/>
      <c r="KBK1" s="738"/>
      <c r="KBL1" s="738"/>
      <c r="KBM1" s="738"/>
      <c r="KBN1" s="738"/>
      <c r="KBO1" s="738"/>
      <c r="KBP1" s="738"/>
      <c r="KBQ1" s="738"/>
      <c r="KBR1" s="738"/>
      <c r="KBS1" s="738"/>
      <c r="KBT1" s="738"/>
      <c r="KBU1" s="738"/>
      <c r="KBV1" s="738"/>
      <c r="KBW1" s="738"/>
      <c r="KBX1" s="738"/>
      <c r="KBY1" s="738"/>
      <c r="KBZ1" s="738"/>
      <c r="KCA1" s="738"/>
      <c r="KCB1" s="738"/>
      <c r="KCC1" s="738"/>
      <c r="KCD1" s="738"/>
      <c r="KCE1" s="738"/>
      <c r="KCF1" s="738"/>
      <c r="KCG1" s="738"/>
      <c r="KCH1" s="738"/>
      <c r="KCI1" s="738"/>
      <c r="KCJ1" s="738"/>
      <c r="KCK1" s="738"/>
      <c r="KCL1" s="738"/>
      <c r="KCM1" s="738"/>
      <c r="KCN1" s="738"/>
      <c r="KCO1" s="738"/>
      <c r="KCP1" s="738"/>
      <c r="KCQ1" s="738"/>
      <c r="KCR1" s="738"/>
      <c r="KCS1" s="738"/>
      <c r="KCT1" s="738"/>
      <c r="KCU1" s="738"/>
      <c r="KCV1" s="738"/>
      <c r="KCW1" s="738"/>
      <c r="KCX1" s="738"/>
      <c r="KCY1" s="738"/>
      <c r="KCZ1" s="738"/>
      <c r="KDA1" s="738"/>
      <c r="KDB1" s="738"/>
      <c r="KDC1" s="738"/>
      <c r="KDD1" s="738"/>
      <c r="KDE1" s="738"/>
      <c r="KDF1" s="738"/>
      <c r="KDG1" s="738"/>
      <c r="KDH1" s="738"/>
      <c r="KDI1" s="738"/>
      <c r="KDJ1" s="738"/>
      <c r="KDK1" s="738"/>
      <c r="KDL1" s="738"/>
      <c r="KDM1" s="738"/>
      <c r="KDN1" s="738"/>
      <c r="KDO1" s="738"/>
      <c r="KDP1" s="738"/>
      <c r="KDQ1" s="738"/>
      <c r="KDR1" s="738"/>
      <c r="KDS1" s="738"/>
      <c r="KDT1" s="738"/>
      <c r="KDU1" s="738"/>
      <c r="KDV1" s="738"/>
      <c r="KDW1" s="738"/>
      <c r="KDX1" s="738"/>
      <c r="KDY1" s="738"/>
      <c r="KDZ1" s="738"/>
      <c r="KEA1" s="738"/>
      <c r="KEB1" s="738"/>
      <c r="KEC1" s="738"/>
      <c r="KED1" s="738"/>
      <c r="KEE1" s="738"/>
      <c r="KEF1" s="738"/>
      <c r="KEG1" s="738"/>
      <c r="KEH1" s="738"/>
      <c r="KEI1" s="738"/>
      <c r="KEJ1" s="738"/>
      <c r="KEK1" s="738"/>
      <c r="KEL1" s="738"/>
      <c r="KEM1" s="738"/>
      <c r="KEN1" s="738"/>
      <c r="KEO1" s="738"/>
      <c r="KEP1" s="738"/>
      <c r="KEQ1" s="738"/>
      <c r="KER1" s="738"/>
      <c r="KES1" s="738"/>
      <c r="KET1" s="738"/>
      <c r="KEU1" s="738"/>
      <c r="KEV1" s="738"/>
      <c r="KEW1" s="738"/>
      <c r="KEX1" s="738"/>
      <c r="KEY1" s="738"/>
      <c r="KEZ1" s="738"/>
      <c r="KFA1" s="738"/>
      <c r="KFB1" s="738"/>
      <c r="KFC1" s="738"/>
      <c r="KFD1" s="738"/>
      <c r="KFE1" s="738"/>
      <c r="KFF1" s="738"/>
      <c r="KFG1" s="738"/>
      <c r="KFH1" s="738"/>
      <c r="KFI1" s="738"/>
      <c r="KFJ1" s="738"/>
      <c r="KFK1" s="738"/>
      <c r="KFL1" s="738"/>
      <c r="KFM1" s="738"/>
      <c r="KFN1" s="738"/>
      <c r="KFO1" s="738"/>
      <c r="KFP1" s="738"/>
      <c r="KFQ1" s="738"/>
      <c r="KFR1" s="738"/>
      <c r="KFS1" s="738"/>
      <c r="KFT1" s="738"/>
      <c r="KFU1" s="738"/>
      <c r="KFV1" s="738"/>
      <c r="KFW1" s="738"/>
      <c r="KFX1" s="738"/>
      <c r="KFY1" s="738"/>
      <c r="KFZ1" s="738"/>
      <c r="KGA1" s="738"/>
      <c r="KGB1" s="738"/>
      <c r="KGC1" s="738"/>
      <c r="KGD1" s="738"/>
      <c r="KGE1" s="738"/>
      <c r="KGF1" s="738"/>
      <c r="KGG1" s="738"/>
      <c r="KGH1" s="738"/>
      <c r="KGI1" s="738"/>
      <c r="KGJ1" s="738"/>
      <c r="KGK1" s="738"/>
      <c r="KGL1" s="738"/>
      <c r="KGM1" s="738"/>
      <c r="KGN1" s="738"/>
      <c r="KGO1" s="738"/>
      <c r="KGP1" s="738"/>
      <c r="KGQ1" s="738"/>
      <c r="KGR1" s="738"/>
      <c r="KGS1" s="738"/>
      <c r="KGT1" s="738"/>
      <c r="KGU1" s="738"/>
      <c r="KGV1" s="738"/>
      <c r="KGW1" s="738"/>
      <c r="KGX1" s="738"/>
      <c r="KGY1" s="738"/>
      <c r="KGZ1" s="738"/>
      <c r="KHA1" s="738"/>
      <c r="KHB1" s="738"/>
      <c r="KHC1" s="738"/>
      <c r="KHD1" s="738"/>
      <c r="KHE1" s="738"/>
      <c r="KHF1" s="738"/>
      <c r="KHG1" s="738"/>
      <c r="KHH1" s="738"/>
      <c r="KHI1" s="738"/>
      <c r="KHJ1" s="738"/>
      <c r="KHK1" s="738"/>
      <c r="KHL1" s="738"/>
      <c r="KHM1" s="738"/>
      <c r="KHN1" s="738"/>
      <c r="KHO1" s="738"/>
      <c r="KHP1" s="738"/>
      <c r="KHQ1" s="738"/>
      <c r="KHR1" s="738"/>
      <c r="KHS1" s="738"/>
      <c r="KHT1" s="738"/>
      <c r="KHU1" s="738"/>
      <c r="KHV1" s="738"/>
      <c r="KHW1" s="738"/>
      <c r="KHX1" s="738"/>
      <c r="KHY1" s="738"/>
      <c r="KHZ1" s="738"/>
      <c r="KIA1" s="738"/>
      <c r="KIB1" s="738"/>
      <c r="KIC1" s="738"/>
      <c r="KID1" s="738"/>
      <c r="KIE1" s="738"/>
      <c r="KIF1" s="738"/>
      <c r="KIG1" s="738"/>
      <c r="KIH1" s="738"/>
      <c r="KII1" s="738"/>
      <c r="KIJ1" s="738"/>
      <c r="KIK1" s="738"/>
      <c r="KIL1" s="738"/>
      <c r="KIM1" s="738"/>
      <c r="KIN1" s="738"/>
      <c r="KIO1" s="738"/>
      <c r="KIP1" s="738"/>
      <c r="KIQ1" s="738"/>
      <c r="KIR1" s="738"/>
      <c r="KIS1" s="738"/>
      <c r="KIT1" s="738"/>
      <c r="KIU1" s="738"/>
      <c r="KIV1" s="738"/>
      <c r="KIW1" s="738"/>
      <c r="KIX1" s="738"/>
      <c r="KIY1" s="738"/>
      <c r="KIZ1" s="738"/>
      <c r="KJA1" s="738"/>
      <c r="KJB1" s="738"/>
      <c r="KJC1" s="738"/>
      <c r="KJD1" s="738"/>
      <c r="KJE1" s="738"/>
      <c r="KJF1" s="738"/>
      <c r="KJG1" s="738"/>
      <c r="KJH1" s="738"/>
      <c r="KJI1" s="738"/>
      <c r="KJJ1" s="738"/>
      <c r="KJK1" s="738"/>
      <c r="KJL1" s="738"/>
      <c r="KJM1" s="738"/>
      <c r="KJN1" s="738"/>
      <c r="KJO1" s="738"/>
      <c r="KJP1" s="738"/>
      <c r="KJQ1" s="738"/>
      <c r="KJR1" s="738"/>
      <c r="KJS1" s="738"/>
      <c r="KJT1" s="738"/>
      <c r="KJU1" s="738"/>
      <c r="KJV1" s="738"/>
      <c r="KJW1" s="738"/>
      <c r="KJX1" s="738"/>
      <c r="KJY1" s="738"/>
      <c r="KJZ1" s="738"/>
      <c r="KKA1" s="738"/>
      <c r="KKB1" s="738"/>
      <c r="KKC1" s="738"/>
      <c r="KKD1" s="738"/>
      <c r="KKE1" s="738"/>
      <c r="KKF1" s="738"/>
      <c r="KKG1" s="738"/>
      <c r="KKH1" s="738"/>
      <c r="KKI1" s="738"/>
      <c r="KKJ1" s="738"/>
      <c r="KKK1" s="738"/>
      <c r="KKL1" s="738"/>
      <c r="KKM1" s="738"/>
      <c r="KKN1" s="738"/>
      <c r="KKO1" s="738"/>
      <c r="KKP1" s="738"/>
      <c r="KKQ1" s="738"/>
      <c r="KKR1" s="738"/>
      <c r="KKS1" s="738"/>
      <c r="KKT1" s="738"/>
      <c r="KKU1" s="738"/>
      <c r="KKV1" s="738"/>
      <c r="KKW1" s="738"/>
      <c r="KKX1" s="738"/>
      <c r="KKY1" s="738"/>
      <c r="KKZ1" s="738"/>
      <c r="KLA1" s="738"/>
      <c r="KLB1" s="738"/>
      <c r="KLC1" s="738"/>
      <c r="KLD1" s="738"/>
      <c r="KLE1" s="738"/>
      <c r="KLF1" s="738"/>
      <c r="KLG1" s="738"/>
      <c r="KLH1" s="738"/>
      <c r="KLI1" s="738"/>
      <c r="KLJ1" s="738"/>
      <c r="KLK1" s="738"/>
      <c r="KLL1" s="738"/>
      <c r="KLM1" s="738"/>
      <c r="KLN1" s="738"/>
      <c r="KLO1" s="738"/>
      <c r="KLP1" s="738"/>
      <c r="KLQ1" s="738"/>
      <c r="KLR1" s="738"/>
      <c r="KLS1" s="738"/>
      <c r="KLT1" s="738"/>
      <c r="KLU1" s="738"/>
      <c r="KLV1" s="738"/>
      <c r="KLW1" s="738"/>
      <c r="KLX1" s="738"/>
      <c r="KLY1" s="738"/>
      <c r="KLZ1" s="738"/>
      <c r="KMA1" s="738"/>
      <c r="KMB1" s="738"/>
      <c r="KMC1" s="738"/>
      <c r="KMD1" s="738"/>
      <c r="KME1" s="738"/>
      <c r="KMF1" s="738"/>
      <c r="KMG1" s="738"/>
      <c r="KMH1" s="738"/>
      <c r="KMI1" s="738"/>
      <c r="KMJ1" s="738"/>
      <c r="KMK1" s="738"/>
      <c r="KML1" s="738"/>
      <c r="KMM1" s="738"/>
      <c r="KMN1" s="738"/>
      <c r="KMO1" s="738"/>
      <c r="KMP1" s="738"/>
      <c r="KMQ1" s="738"/>
      <c r="KMR1" s="738"/>
      <c r="KMS1" s="738"/>
      <c r="KMT1" s="738"/>
      <c r="KMU1" s="738"/>
      <c r="KMV1" s="738"/>
      <c r="KMW1" s="738"/>
      <c r="KMX1" s="738"/>
      <c r="KMY1" s="738"/>
      <c r="KMZ1" s="738"/>
      <c r="KNA1" s="738"/>
      <c r="KNB1" s="738"/>
      <c r="KNC1" s="738"/>
      <c r="KND1" s="738"/>
      <c r="KNE1" s="738"/>
      <c r="KNF1" s="738"/>
      <c r="KNG1" s="738"/>
      <c r="KNH1" s="738"/>
      <c r="KNI1" s="738"/>
      <c r="KNJ1" s="738"/>
      <c r="KNK1" s="738"/>
      <c r="KNL1" s="738"/>
      <c r="KNM1" s="738"/>
      <c r="KNN1" s="738"/>
      <c r="KNO1" s="738"/>
      <c r="KNP1" s="738"/>
      <c r="KNQ1" s="738"/>
      <c r="KNR1" s="738"/>
      <c r="KNS1" s="738"/>
      <c r="KNT1" s="738"/>
      <c r="KNU1" s="738"/>
      <c r="KNV1" s="738"/>
      <c r="KNW1" s="738"/>
      <c r="KNX1" s="738"/>
      <c r="KNY1" s="738"/>
      <c r="KNZ1" s="738"/>
      <c r="KOA1" s="738"/>
      <c r="KOB1" s="738"/>
      <c r="KOC1" s="738"/>
      <c r="KOD1" s="738"/>
      <c r="KOE1" s="738"/>
      <c r="KOF1" s="738"/>
      <c r="KOG1" s="738"/>
      <c r="KOH1" s="738"/>
      <c r="KOI1" s="738"/>
      <c r="KOJ1" s="738"/>
      <c r="KOK1" s="738"/>
      <c r="KOL1" s="738"/>
      <c r="KOM1" s="738"/>
      <c r="KON1" s="738"/>
      <c r="KOO1" s="738"/>
      <c r="KOP1" s="738"/>
      <c r="KOQ1" s="738"/>
      <c r="KOR1" s="738"/>
      <c r="KOS1" s="738"/>
      <c r="KOT1" s="738"/>
      <c r="KOU1" s="738"/>
      <c r="KOV1" s="738"/>
      <c r="KOW1" s="738"/>
      <c r="KOX1" s="738"/>
      <c r="KOY1" s="738"/>
      <c r="KOZ1" s="738"/>
      <c r="KPA1" s="738"/>
      <c r="KPB1" s="738"/>
      <c r="KPC1" s="738"/>
      <c r="KPD1" s="738"/>
      <c r="KPE1" s="738"/>
      <c r="KPF1" s="738"/>
      <c r="KPG1" s="738"/>
      <c r="KPH1" s="738"/>
      <c r="KPI1" s="738"/>
      <c r="KPJ1" s="738"/>
      <c r="KPK1" s="738"/>
      <c r="KPL1" s="738"/>
      <c r="KPM1" s="738"/>
      <c r="KPN1" s="738"/>
      <c r="KPO1" s="738"/>
      <c r="KPP1" s="738"/>
      <c r="KPQ1" s="738"/>
      <c r="KPR1" s="738"/>
      <c r="KPS1" s="738"/>
      <c r="KPT1" s="738"/>
      <c r="KPU1" s="738"/>
      <c r="KPV1" s="738"/>
      <c r="KPW1" s="738"/>
      <c r="KPX1" s="738"/>
      <c r="KPY1" s="738"/>
      <c r="KPZ1" s="738"/>
      <c r="KQA1" s="738"/>
      <c r="KQB1" s="738"/>
      <c r="KQC1" s="738"/>
      <c r="KQD1" s="738"/>
      <c r="KQE1" s="738"/>
      <c r="KQF1" s="738"/>
      <c r="KQG1" s="738"/>
      <c r="KQH1" s="738"/>
      <c r="KQI1" s="738"/>
      <c r="KQJ1" s="738"/>
      <c r="KQK1" s="738"/>
      <c r="KQL1" s="738"/>
      <c r="KQM1" s="738"/>
      <c r="KQN1" s="738"/>
      <c r="KQO1" s="738"/>
      <c r="KQP1" s="738"/>
      <c r="KQQ1" s="738"/>
      <c r="KQR1" s="738"/>
      <c r="KQS1" s="738"/>
      <c r="KQT1" s="738"/>
      <c r="KQU1" s="738"/>
      <c r="KQV1" s="738"/>
      <c r="KQW1" s="738"/>
      <c r="KQX1" s="738"/>
      <c r="KQY1" s="738"/>
      <c r="KQZ1" s="738"/>
      <c r="KRA1" s="738"/>
      <c r="KRB1" s="738"/>
      <c r="KRC1" s="738"/>
      <c r="KRD1" s="738"/>
      <c r="KRE1" s="738"/>
      <c r="KRF1" s="738"/>
      <c r="KRG1" s="738"/>
      <c r="KRH1" s="738"/>
      <c r="KRI1" s="738"/>
      <c r="KRJ1" s="738"/>
      <c r="KRK1" s="738"/>
      <c r="KRL1" s="738"/>
      <c r="KRM1" s="738"/>
      <c r="KRN1" s="738"/>
      <c r="KRO1" s="738"/>
      <c r="KRP1" s="738"/>
      <c r="KRQ1" s="738"/>
      <c r="KRR1" s="738"/>
      <c r="KRS1" s="738"/>
      <c r="KRT1" s="738"/>
      <c r="KRU1" s="738"/>
      <c r="KRV1" s="738"/>
      <c r="KRW1" s="738"/>
      <c r="KRX1" s="738"/>
      <c r="KRY1" s="738"/>
      <c r="KRZ1" s="738"/>
      <c r="KSA1" s="738"/>
      <c r="KSB1" s="738"/>
      <c r="KSC1" s="738"/>
      <c r="KSD1" s="738"/>
      <c r="KSE1" s="738"/>
      <c r="KSF1" s="738"/>
      <c r="KSG1" s="738"/>
      <c r="KSH1" s="738"/>
      <c r="KSI1" s="738"/>
      <c r="KSJ1" s="738"/>
      <c r="KSK1" s="738"/>
      <c r="KSL1" s="738"/>
      <c r="KSM1" s="738"/>
      <c r="KSN1" s="738"/>
      <c r="KSO1" s="738"/>
      <c r="KSP1" s="738"/>
      <c r="KSQ1" s="738"/>
      <c r="KSR1" s="738"/>
      <c r="KSS1" s="738"/>
      <c r="KST1" s="738"/>
      <c r="KSU1" s="738"/>
      <c r="KSV1" s="738"/>
      <c r="KSW1" s="738"/>
      <c r="KSX1" s="738"/>
      <c r="KSY1" s="738"/>
      <c r="KSZ1" s="738"/>
      <c r="KTA1" s="738"/>
      <c r="KTB1" s="738"/>
      <c r="KTC1" s="738"/>
      <c r="KTD1" s="738"/>
      <c r="KTE1" s="738"/>
      <c r="KTF1" s="738"/>
      <c r="KTG1" s="738"/>
      <c r="KTH1" s="738"/>
      <c r="KTI1" s="738"/>
      <c r="KTJ1" s="738"/>
      <c r="KTK1" s="738"/>
      <c r="KTL1" s="738"/>
      <c r="KTM1" s="738"/>
      <c r="KTN1" s="738"/>
      <c r="KTO1" s="738"/>
      <c r="KTP1" s="738"/>
      <c r="KTQ1" s="738"/>
      <c r="KTR1" s="738"/>
      <c r="KTS1" s="738"/>
      <c r="KTT1" s="738"/>
      <c r="KTU1" s="738"/>
      <c r="KTV1" s="738"/>
      <c r="KTW1" s="738"/>
      <c r="KTX1" s="738"/>
      <c r="KTY1" s="738"/>
      <c r="KTZ1" s="738"/>
      <c r="KUA1" s="738"/>
      <c r="KUB1" s="738"/>
      <c r="KUC1" s="738"/>
      <c r="KUD1" s="738"/>
      <c r="KUE1" s="738"/>
      <c r="KUF1" s="738"/>
      <c r="KUG1" s="738"/>
      <c r="KUH1" s="738"/>
      <c r="KUI1" s="738"/>
      <c r="KUJ1" s="738"/>
      <c r="KUK1" s="738"/>
      <c r="KUL1" s="738"/>
      <c r="KUM1" s="738"/>
      <c r="KUN1" s="738"/>
      <c r="KUO1" s="738"/>
      <c r="KUP1" s="738"/>
      <c r="KUQ1" s="738"/>
      <c r="KUR1" s="738"/>
      <c r="KUS1" s="738"/>
      <c r="KUT1" s="738"/>
      <c r="KUU1" s="738"/>
      <c r="KUV1" s="738"/>
      <c r="KUW1" s="738"/>
      <c r="KUX1" s="738"/>
      <c r="KUY1" s="738"/>
      <c r="KUZ1" s="738"/>
      <c r="KVA1" s="738"/>
      <c r="KVB1" s="738"/>
      <c r="KVC1" s="738"/>
      <c r="KVD1" s="738"/>
      <c r="KVE1" s="738"/>
      <c r="KVF1" s="738"/>
      <c r="KVG1" s="738"/>
      <c r="KVH1" s="738"/>
      <c r="KVI1" s="738"/>
      <c r="KVJ1" s="738"/>
      <c r="KVK1" s="738"/>
      <c r="KVL1" s="738"/>
      <c r="KVM1" s="738"/>
      <c r="KVN1" s="738"/>
      <c r="KVO1" s="738"/>
      <c r="KVP1" s="738"/>
      <c r="KVQ1" s="738"/>
      <c r="KVR1" s="738"/>
      <c r="KVS1" s="738"/>
      <c r="KVT1" s="738"/>
      <c r="KVU1" s="738"/>
      <c r="KVV1" s="738"/>
      <c r="KVW1" s="738"/>
      <c r="KVX1" s="738"/>
      <c r="KVY1" s="738"/>
      <c r="KVZ1" s="738"/>
      <c r="KWA1" s="738"/>
      <c r="KWB1" s="738"/>
      <c r="KWC1" s="738"/>
      <c r="KWD1" s="738"/>
      <c r="KWE1" s="738"/>
      <c r="KWF1" s="738"/>
      <c r="KWG1" s="738"/>
      <c r="KWH1" s="738"/>
      <c r="KWI1" s="738"/>
      <c r="KWJ1" s="738"/>
      <c r="KWK1" s="738"/>
      <c r="KWL1" s="738"/>
      <c r="KWM1" s="738"/>
      <c r="KWN1" s="738"/>
      <c r="KWO1" s="738"/>
      <c r="KWP1" s="738"/>
      <c r="KWQ1" s="738"/>
      <c r="KWR1" s="738"/>
      <c r="KWS1" s="738"/>
      <c r="KWT1" s="738"/>
      <c r="KWU1" s="738"/>
      <c r="KWV1" s="738"/>
      <c r="KWW1" s="738"/>
      <c r="KWX1" s="738"/>
      <c r="KWY1" s="738"/>
      <c r="KWZ1" s="738"/>
      <c r="KXA1" s="738"/>
      <c r="KXB1" s="738"/>
      <c r="KXC1" s="738"/>
      <c r="KXD1" s="738"/>
      <c r="KXE1" s="738"/>
      <c r="KXF1" s="738"/>
      <c r="KXG1" s="738"/>
      <c r="KXH1" s="738"/>
      <c r="KXI1" s="738"/>
      <c r="KXJ1" s="738"/>
      <c r="KXK1" s="738"/>
      <c r="KXL1" s="738"/>
      <c r="KXM1" s="738"/>
      <c r="KXN1" s="738"/>
      <c r="KXO1" s="738"/>
      <c r="KXP1" s="738"/>
      <c r="KXQ1" s="738"/>
      <c r="KXR1" s="738"/>
      <c r="KXS1" s="738"/>
      <c r="KXT1" s="738"/>
      <c r="KXU1" s="738"/>
      <c r="KXV1" s="738"/>
      <c r="KXW1" s="738"/>
      <c r="KXX1" s="738"/>
      <c r="KXY1" s="738"/>
      <c r="KXZ1" s="738"/>
      <c r="KYA1" s="738"/>
      <c r="KYB1" s="738"/>
      <c r="KYC1" s="738"/>
      <c r="KYD1" s="738"/>
      <c r="KYE1" s="738"/>
      <c r="KYF1" s="738"/>
      <c r="KYG1" s="738"/>
      <c r="KYH1" s="738"/>
      <c r="KYI1" s="738"/>
      <c r="KYJ1" s="738"/>
      <c r="KYK1" s="738"/>
      <c r="KYL1" s="738"/>
      <c r="KYM1" s="738"/>
      <c r="KYN1" s="738"/>
      <c r="KYO1" s="738"/>
      <c r="KYP1" s="738"/>
      <c r="KYQ1" s="738"/>
      <c r="KYR1" s="738"/>
      <c r="KYS1" s="738"/>
      <c r="KYT1" s="738"/>
      <c r="KYU1" s="738"/>
      <c r="KYV1" s="738"/>
      <c r="KYW1" s="738"/>
      <c r="KYX1" s="738"/>
      <c r="KYY1" s="738"/>
      <c r="KYZ1" s="738"/>
      <c r="KZA1" s="738"/>
      <c r="KZB1" s="738"/>
      <c r="KZC1" s="738"/>
      <c r="KZD1" s="738"/>
      <c r="KZE1" s="738"/>
      <c r="KZF1" s="738"/>
      <c r="KZG1" s="738"/>
      <c r="KZH1" s="738"/>
      <c r="KZI1" s="738"/>
      <c r="KZJ1" s="738"/>
      <c r="KZK1" s="738"/>
      <c r="KZL1" s="738"/>
      <c r="KZM1" s="738"/>
      <c r="KZN1" s="738"/>
      <c r="KZO1" s="738"/>
      <c r="KZP1" s="738"/>
      <c r="KZQ1" s="738"/>
      <c r="KZR1" s="738"/>
      <c r="KZS1" s="738"/>
      <c r="KZT1" s="738"/>
      <c r="KZU1" s="738"/>
      <c r="KZV1" s="738"/>
      <c r="KZW1" s="738"/>
      <c r="KZX1" s="738"/>
      <c r="KZY1" s="738"/>
      <c r="KZZ1" s="738"/>
      <c r="LAA1" s="738"/>
      <c r="LAB1" s="738"/>
      <c r="LAC1" s="738"/>
      <c r="LAD1" s="738"/>
      <c r="LAE1" s="738"/>
      <c r="LAF1" s="738"/>
      <c r="LAG1" s="738"/>
      <c r="LAH1" s="738"/>
      <c r="LAI1" s="738"/>
      <c r="LAJ1" s="738"/>
      <c r="LAK1" s="738"/>
      <c r="LAL1" s="738"/>
      <c r="LAM1" s="738"/>
      <c r="LAN1" s="738"/>
      <c r="LAO1" s="738"/>
      <c r="LAP1" s="738"/>
      <c r="LAQ1" s="738"/>
      <c r="LAR1" s="738"/>
      <c r="LAS1" s="738"/>
      <c r="LAT1" s="738"/>
      <c r="LAU1" s="738"/>
      <c r="LAV1" s="738"/>
      <c r="LAW1" s="738"/>
      <c r="LAX1" s="738"/>
      <c r="LAY1" s="738"/>
      <c r="LAZ1" s="738"/>
      <c r="LBA1" s="738"/>
      <c r="LBB1" s="738"/>
      <c r="LBC1" s="738"/>
      <c r="LBD1" s="738"/>
      <c r="LBE1" s="738"/>
      <c r="LBF1" s="738"/>
      <c r="LBG1" s="738"/>
      <c r="LBH1" s="738"/>
      <c r="LBI1" s="738"/>
      <c r="LBJ1" s="738"/>
      <c r="LBK1" s="738"/>
      <c r="LBL1" s="738"/>
      <c r="LBM1" s="738"/>
      <c r="LBN1" s="738"/>
      <c r="LBO1" s="738"/>
      <c r="LBP1" s="738"/>
      <c r="LBQ1" s="738"/>
      <c r="LBR1" s="738"/>
      <c r="LBS1" s="738"/>
      <c r="LBT1" s="738"/>
      <c r="LBU1" s="738"/>
      <c r="LBV1" s="738"/>
      <c r="LBW1" s="738"/>
      <c r="LBX1" s="738"/>
      <c r="LBY1" s="738"/>
      <c r="LBZ1" s="738"/>
      <c r="LCA1" s="738"/>
      <c r="LCB1" s="738"/>
      <c r="LCC1" s="738"/>
      <c r="LCD1" s="738"/>
      <c r="LCE1" s="738"/>
      <c r="LCF1" s="738"/>
      <c r="LCG1" s="738"/>
      <c r="LCH1" s="738"/>
      <c r="LCI1" s="738"/>
      <c r="LCJ1" s="738"/>
      <c r="LCK1" s="738"/>
      <c r="LCL1" s="738"/>
      <c r="LCM1" s="738"/>
      <c r="LCN1" s="738"/>
      <c r="LCO1" s="738"/>
      <c r="LCP1" s="738"/>
      <c r="LCQ1" s="738"/>
      <c r="LCR1" s="738"/>
      <c r="LCS1" s="738"/>
      <c r="LCT1" s="738"/>
      <c r="LCU1" s="738"/>
      <c r="LCV1" s="738"/>
      <c r="LCW1" s="738"/>
      <c r="LCX1" s="738"/>
      <c r="LCY1" s="738"/>
      <c r="LCZ1" s="738"/>
      <c r="LDA1" s="738"/>
      <c r="LDB1" s="738"/>
      <c r="LDC1" s="738"/>
      <c r="LDD1" s="738"/>
      <c r="LDE1" s="738"/>
      <c r="LDF1" s="738"/>
      <c r="LDG1" s="738"/>
      <c r="LDH1" s="738"/>
      <c r="LDI1" s="738"/>
      <c r="LDJ1" s="738"/>
      <c r="LDK1" s="738"/>
      <c r="LDL1" s="738"/>
      <c r="LDM1" s="738"/>
      <c r="LDN1" s="738"/>
      <c r="LDO1" s="738"/>
      <c r="LDP1" s="738"/>
      <c r="LDQ1" s="738"/>
      <c r="LDR1" s="738"/>
      <c r="LDS1" s="738"/>
      <c r="LDT1" s="738"/>
      <c r="LDU1" s="738"/>
      <c r="LDV1" s="738"/>
      <c r="LDW1" s="738"/>
      <c r="LDX1" s="738"/>
      <c r="LDY1" s="738"/>
      <c r="LDZ1" s="738"/>
      <c r="LEA1" s="738"/>
      <c r="LEB1" s="738"/>
      <c r="LEC1" s="738"/>
      <c r="LED1" s="738"/>
      <c r="LEE1" s="738"/>
      <c r="LEF1" s="738"/>
      <c r="LEG1" s="738"/>
      <c r="LEH1" s="738"/>
      <c r="LEI1" s="738"/>
      <c r="LEJ1" s="738"/>
      <c r="LEK1" s="738"/>
      <c r="LEL1" s="738"/>
      <c r="LEM1" s="738"/>
      <c r="LEN1" s="738"/>
      <c r="LEO1" s="738"/>
      <c r="LEP1" s="738"/>
      <c r="LEQ1" s="738"/>
      <c r="LER1" s="738"/>
      <c r="LES1" s="738"/>
      <c r="LET1" s="738"/>
      <c r="LEU1" s="738"/>
      <c r="LEV1" s="738"/>
      <c r="LEW1" s="738"/>
      <c r="LEX1" s="738"/>
      <c r="LEY1" s="738"/>
      <c r="LEZ1" s="738"/>
      <c r="LFA1" s="738"/>
      <c r="LFB1" s="738"/>
      <c r="LFC1" s="738"/>
      <c r="LFD1" s="738"/>
      <c r="LFE1" s="738"/>
      <c r="LFF1" s="738"/>
      <c r="LFG1" s="738"/>
      <c r="LFH1" s="738"/>
      <c r="LFI1" s="738"/>
      <c r="LFJ1" s="738"/>
      <c r="LFK1" s="738"/>
      <c r="LFL1" s="738"/>
      <c r="LFM1" s="738"/>
      <c r="LFN1" s="738"/>
      <c r="LFO1" s="738"/>
      <c r="LFP1" s="738"/>
      <c r="LFQ1" s="738"/>
      <c r="LFR1" s="738"/>
      <c r="LFS1" s="738"/>
      <c r="LFT1" s="738"/>
      <c r="LFU1" s="738"/>
      <c r="LFV1" s="738"/>
      <c r="LFW1" s="738"/>
      <c r="LFX1" s="738"/>
      <c r="LFY1" s="738"/>
      <c r="LFZ1" s="738"/>
      <c r="LGA1" s="738"/>
      <c r="LGB1" s="738"/>
      <c r="LGC1" s="738"/>
      <c r="LGD1" s="738"/>
      <c r="LGE1" s="738"/>
      <c r="LGF1" s="738"/>
      <c r="LGG1" s="738"/>
      <c r="LGH1" s="738"/>
      <c r="LGI1" s="738"/>
      <c r="LGJ1" s="738"/>
      <c r="LGK1" s="738"/>
      <c r="LGL1" s="738"/>
      <c r="LGM1" s="738"/>
      <c r="LGN1" s="738"/>
      <c r="LGO1" s="738"/>
      <c r="LGP1" s="738"/>
      <c r="LGQ1" s="738"/>
      <c r="LGR1" s="738"/>
      <c r="LGS1" s="738"/>
      <c r="LGT1" s="738"/>
      <c r="LGU1" s="738"/>
      <c r="LGV1" s="738"/>
      <c r="LGW1" s="738"/>
      <c r="LGX1" s="738"/>
      <c r="LGY1" s="738"/>
      <c r="LGZ1" s="738"/>
      <c r="LHA1" s="738"/>
      <c r="LHB1" s="738"/>
      <c r="LHC1" s="738"/>
      <c r="LHD1" s="738"/>
      <c r="LHE1" s="738"/>
      <c r="LHF1" s="738"/>
      <c r="LHG1" s="738"/>
      <c r="LHH1" s="738"/>
      <c r="LHI1" s="738"/>
      <c r="LHJ1" s="738"/>
      <c r="LHK1" s="738"/>
      <c r="LHL1" s="738"/>
      <c r="LHM1" s="738"/>
      <c r="LHN1" s="738"/>
      <c r="LHO1" s="738"/>
      <c r="LHP1" s="738"/>
      <c r="LHQ1" s="738"/>
      <c r="LHR1" s="738"/>
      <c r="LHS1" s="738"/>
      <c r="LHT1" s="738"/>
      <c r="LHU1" s="738"/>
      <c r="LHV1" s="738"/>
      <c r="LHW1" s="738"/>
      <c r="LHX1" s="738"/>
      <c r="LHY1" s="738"/>
      <c r="LHZ1" s="738"/>
      <c r="LIA1" s="738"/>
      <c r="LIB1" s="738"/>
      <c r="LIC1" s="738"/>
      <c r="LID1" s="738"/>
      <c r="LIE1" s="738"/>
      <c r="LIF1" s="738"/>
      <c r="LIG1" s="738"/>
      <c r="LIH1" s="738"/>
      <c r="LII1" s="738"/>
      <c r="LIJ1" s="738"/>
      <c r="LIK1" s="738"/>
      <c r="LIL1" s="738"/>
      <c r="LIM1" s="738"/>
      <c r="LIN1" s="738"/>
      <c r="LIO1" s="738"/>
      <c r="LIP1" s="738"/>
      <c r="LIQ1" s="738"/>
      <c r="LIR1" s="738"/>
      <c r="LIS1" s="738"/>
      <c r="LIT1" s="738"/>
      <c r="LIU1" s="738"/>
      <c r="LIV1" s="738"/>
      <c r="LIW1" s="738"/>
      <c r="LIX1" s="738"/>
      <c r="LIY1" s="738"/>
      <c r="LIZ1" s="738"/>
      <c r="LJA1" s="738"/>
      <c r="LJB1" s="738"/>
      <c r="LJC1" s="738"/>
      <c r="LJD1" s="738"/>
      <c r="LJE1" s="738"/>
      <c r="LJF1" s="738"/>
      <c r="LJG1" s="738"/>
      <c r="LJH1" s="738"/>
      <c r="LJI1" s="738"/>
      <c r="LJJ1" s="738"/>
      <c r="LJK1" s="738"/>
      <c r="LJL1" s="738"/>
      <c r="LJM1" s="738"/>
      <c r="LJN1" s="738"/>
      <c r="LJO1" s="738"/>
      <c r="LJP1" s="738"/>
      <c r="LJQ1" s="738"/>
      <c r="LJR1" s="738"/>
      <c r="LJS1" s="738"/>
      <c r="LJT1" s="738"/>
      <c r="LJU1" s="738"/>
      <c r="LJV1" s="738"/>
      <c r="LJW1" s="738"/>
      <c r="LJX1" s="738"/>
      <c r="LJY1" s="738"/>
      <c r="LJZ1" s="738"/>
      <c r="LKA1" s="738"/>
      <c r="LKB1" s="738"/>
      <c r="LKC1" s="738"/>
      <c r="LKD1" s="738"/>
      <c r="LKE1" s="738"/>
      <c r="LKF1" s="738"/>
      <c r="LKG1" s="738"/>
      <c r="LKH1" s="738"/>
      <c r="LKI1" s="738"/>
      <c r="LKJ1" s="738"/>
      <c r="LKK1" s="738"/>
      <c r="LKL1" s="738"/>
      <c r="LKM1" s="738"/>
      <c r="LKN1" s="738"/>
      <c r="LKO1" s="738"/>
      <c r="LKP1" s="738"/>
      <c r="LKQ1" s="738"/>
      <c r="LKR1" s="738"/>
      <c r="LKS1" s="738"/>
      <c r="LKT1" s="738"/>
      <c r="LKU1" s="738"/>
      <c r="LKV1" s="738"/>
      <c r="LKW1" s="738"/>
      <c r="LKX1" s="738"/>
      <c r="LKY1" s="738"/>
      <c r="LKZ1" s="738"/>
      <c r="LLA1" s="738"/>
      <c r="LLB1" s="738"/>
      <c r="LLC1" s="738"/>
      <c r="LLD1" s="738"/>
      <c r="LLE1" s="738"/>
      <c r="LLF1" s="738"/>
      <c r="LLG1" s="738"/>
      <c r="LLH1" s="738"/>
      <c r="LLI1" s="738"/>
      <c r="LLJ1" s="738"/>
      <c r="LLK1" s="738"/>
      <c r="LLL1" s="738"/>
      <c r="LLM1" s="738"/>
      <c r="LLN1" s="738"/>
      <c r="LLO1" s="738"/>
      <c r="LLP1" s="738"/>
      <c r="LLQ1" s="738"/>
      <c r="LLR1" s="738"/>
      <c r="LLS1" s="738"/>
      <c r="LLT1" s="738"/>
      <c r="LLU1" s="738"/>
      <c r="LLV1" s="738"/>
      <c r="LLW1" s="738"/>
      <c r="LLX1" s="738"/>
      <c r="LLY1" s="738"/>
      <c r="LLZ1" s="738"/>
      <c r="LMA1" s="738"/>
      <c r="LMB1" s="738"/>
      <c r="LMC1" s="738"/>
      <c r="LMD1" s="738"/>
      <c r="LME1" s="738"/>
      <c r="LMF1" s="738"/>
      <c r="LMG1" s="738"/>
      <c r="LMH1" s="738"/>
      <c r="LMI1" s="738"/>
      <c r="LMJ1" s="738"/>
      <c r="LMK1" s="738"/>
      <c r="LML1" s="738"/>
      <c r="LMM1" s="738"/>
      <c r="LMN1" s="738"/>
      <c r="LMO1" s="738"/>
      <c r="LMP1" s="738"/>
      <c r="LMQ1" s="738"/>
      <c r="LMR1" s="738"/>
      <c r="LMS1" s="738"/>
      <c r="LMT1" s="738"/>
      <c r="LMU1" s="738"/>
      <c r="LMV1" s="738"/>
      <c r="LMW1" s="738"/>
      <c r="LMX1" s="738"/>
      <c r="LMY1" s="738"/>
      <c r="LMZ1" s="738"/>
      <c r="LNA1" s="738"/>
      <c r="LNB1" s="738"/>
      <c r="LNC1" s="738"/>
      <c r="LND1" s="738"/>
      <c r="LNE1" s="738"/>
      <c r="LNF1" s="738"/>
      <c r="LNG1" s="738"/>
      <c r="LNH1" s="738"/>
      <c r="LNI1" s="738"/>
      <c r="LNJ1" s="738"/>
      <c r="LNK1" s="738"/>
      <c r="LNL1" s="738"/>
      <c r="LNM1" s="738"/>
      <c r="LNN1" s="738"/>
      <c r="LNO1" s="738"/>
      <c r="LNP1" s="738"/>
      <c r="LNQ1" s="738"/>
      <c r="LNR1" s="738"/>
      <c r="LNS1" s="738"/>
      <c r="LNT1" s="738"/>
      <c r="LNU1" s="738"/>
      <c r="LNV1" s="738"/>
      <c r="LNW1" s="738"/>
      <c r="LNX1" s="738"/>
      <c r="LNY1" s="738"/>
      <c r="LNZ1" s="738"/>
      <c r="LOA1" s="738"/>
      <c r="LOB1" s="738"/>
      <c r="LOC1" s="738"/>
      <c r="LOD1" s="738"/>
      <c r="LOE1" s="738"/>
      <c r="LOF1" s="738"/>
      <c r="LOG1" s="738"/>
      <c r="LOH1" s="738"/>
      <c r="LOI1" s="738"/>
      <c r="LOJ1" s="738"/>
      <c r="LOK1" s="738"/>
      <c r="LOL1" s="738"/>
      <c r="LOM1" s="738"/>
      <c r="LON1" s="738"/>
      <c r="LOO1" s="738"/>
      <c r="LOP1" s="738"/>
      <c r="LOQ1" s="738"/>
      <c r="LOR1" s="738"/>
      <c r="LOS1" s="738"/>
      <c r="LOT1" s="738"/>
      <c r="LOU1" s="738"/>
      <c r="LOV1" s="738"/>
      <c r="LOW1" s="738"/>
      <c r="LOX1" s="738"/>
      <c r="LOY1" s="738"/>
      <c r="LOZ1" s="738"/>
      <c r="LPA1" s="738"/>
      <c r="LPB1" s="738"/>
      <c r="LPC1" s="738"/>
      <c r="LPD1" s="738"/>
      <c r="LPE1" s="738"/>
      <c r="LPF1" s="738"/>
      <c r="LPG1" s="738"/>
      <c r="LPH1" s="738"/>
      <c r="LPI1" s="738"/>
      <c r="LPJ1" s="738"/>
      <c r="LPK1" s="738"/>
      <c r="LPL1" s="738"/>
      <c r="LPM1" s="738"/>
      <c r="LPN1" s="738"/>
      <c r="LPO1" s="738"/>
      <c r="LPP1" s="738"/>
      <c r="LPQ1" s="738"/>
      <c r="LPR1" s="738"/>
      <c r="LPS1" s="738"/>
      <c r="LPT1" s="738"/>
      <c r="LPU1" s="738"/>
      <c r="LPV1" s="738"/>
      <c r="LPW1" s="738"/>
      <c r="LPX1" s="738"/>
      <c r="LPY1" s="738"/>
      <c r="LPZ1" s="738"/>
      <c r="LQA1" s="738"/>
      <c r="LQB1" s="738"/>
      <c r="LQC1" s="738"/>
      <c r="LQD1" s="738"/>
      <c r="LQE1" s="738"/>
      <c r="LQF1" s="738"/>
      <c r="LQG1" s="738"/>
      <c r="LQH1" s="738"/>
      <c r="LQI1" s="738"/>
      <c r="LQJ1" s="738"/>
      <c r="LQK1" s="738"/>
      <c r="LQL1" s="738"/>
      <c r="LQM1" s="738"/>
      <c r="LQN1" s="738"/>
      <c r="LQO1" s="738"/>
      <c r="LQP1" s="738"/>
      <c r="LQQ1" s="738"/>
      <c r="LQR1" s="738"/>
      <c r="LQS1" s="738"/>
      <c r="LQT1" s="738"/>
      <c r="LQU1" s="738"/>
      <c r="LQV1" s="738"/>
      <c r="LQW1" s="738"/>
      <c r="LQX1" s="738"/>
      <c r="LQY1" s="738"/>
      <c r="LQZ1" s="738"/>
      <c r="LRA1" s="738"/>
      <c r="LRB1" s="738"/>
      <c r="LRC1" s="738"/>
      <c r="LRD1" s="738"/>
      <c r="LRE1" s="738"/>
      <c r="LRF1" s="738"/>
      <c r="LRG1" s="738"/>
      <c r="LRH1" s="738"/>
      <c r="LRI1" s="738"/>
      <c r="LRJ1" s="738"/>
      <c r="LRK1" s="738"/>
      <c r="LRL1" s="738"/>
      <c r="LRM1" s="738"/>
      <c r="LRN1" s="738"/>
      <c r="LRO1" s="738"/>
      <c r="LRP1" s="738"/>
      <c r="LRQ1" s="738"/>
      <c r="LRR1" s="738"/>
      <c r="LRS1" s="738"/>
      <c r="LRT1" s="738"/>
      <c r="LRU1" s="738"/>
      <c r="LRV1" s="738"/>
      <c r="LRW1" s="738"/>
      <c r="LRX1" s="738"/>
      <c r="LRY1" s="738"/>
      <c r="LRZ1" s="738"/>
      <c r="LSA1" s="738"/>
      <c r="LSB1" s="738"/>
      <c r="LSC1" s="738"/>
      <c r="LSD1" s="738"/>
      <c r="LSE1" s="738"/>
      <c r="LSF1" s="738"/>
      <c r="LSG1" s="738"/>
      <c r="LSH1" s="738"/>
      <c r="LSI1" s="738"/>
      <c r="LSJ1" s="738"/>
      <c r="LSK1" s="738"/>
      <c r="LSL1" s="738"/>
      <c r="LSM1" s="738"/>
      <c r="LSN1" s="738"/>
      <c r="LSO1" s="738"/>
      <c r="LSP1" s="738"/>
      <c r="LSQ1" s="738"/>
      <c r="LSR1" s="738"/>
      <c r="LSS1" s="738"/>
      <c r="LST1" s="738"/>
      <c r="LSU1" s="738"/>
      <c r="LSV1" s="738"/>
      <c r="LSW1" s="738"/>
      <c r="LSX1" s="738"/>
      <c r="LSY1" s="738"/>
      <c r="LSZ1" s="738"/>
      <c r="LTA1" s="738"/>
      <c r="LTB1" s="738"/>
      <c r="LTC1" s="738"/>
      <c r="LTD1" s="738"/>
      <c r="LTE1" s="738"/>
      <c r="LTF1" s="738"/>
      <c r="LTG1" s="738"/>
      <c r="LTH1" s="738"/>
      <c r="LTI1" s="738"/>
      <c r="LTJ1" s="738"/>
      <c r="LTK1" s="738"/>
      <c r="LTL1" s="738"/>
      <c r="LTM1" s="738"/>
      <c r="LTN1" s="738"/>
      <c r="LTO1" s="738"/>
      <c r="LTP1" s="738"/>
      <c r="LTQ1" s="738"/>
      <c r="LTR1" s="738"/>
      <c r="LTS1" s="738"/>
      <c r="LTT1" s="738"/>
      <c r="LTU1" s="738"/>
      <c r="LTV1" s="738"/>
      <c r="LTW1" s="738"/>
      <c r="LTX1" s="738"/>
      <c r="LTY1" s="738"/>
      <c r="LTZ1" s="738"/>
      <c r="LUA1" s="738"/>
      <c r="LUB1" s="738"/>
      <c r="LUC1" s="738"/>
      <c r="LUD1" s="738"/>
      <c r="LUE1" s="738"/>
      <c r="LUF1" s="738"/>
      <c r="LUG1" s="738"/>
      <c r="LUH1" s="738"/>
      <c r="LUI1" s="738"/>
      <c r="LUJ1" s="738"/>
      <c r="LUK1" s="738"/>
      <c r="LUL1" s="738"/>
      <c r="LUM1" s="738"/>
      <c r="LUN1" s="738"/>
      <c r="LUO1" s="738"/>
      <c r="LUP1" s="738"/>
      <c r="LUQ1" s="738"/>
      <c r="LUR1" s="738"/>
      <c r="LUS1" s="738"/>
      <c r="LUT1" s="738"/>
      <c r="LUU1" s="738"/>
      <c r="LUV1" s="738"/>
      <c r="LUW1" s="738"/>
      <c r="LUX1" s="738"/>
      <c r="LUY1" s="738"/>
      <c r="LUZ1" s="738"/>
      <c r="LVA1" s="738"/>
      <c r="LVB1" s="738"/>
      <c r="LVC1" s="738"/>
      <c r="LVD1" s="738"/>
      <c r="LVE1" s="738"/>
      <c r="LVF1" s="738"/>
      <c r="LVG1" s="738"/>
      <c r="LVH1" s="738"/>
      <c r="LVI1" s="738"/>
      <c r="LVJ1" s="738"/>
      <c r="LVK1" s="738"/>
      <c r="LVL1" s="738"/>
      <c r="LVM1" s="738"/>
      <c r="LVN1" s="738"/>
      <c r="LVO1" s="738"/>
      <c r="LVP1" s="738"/>
      <c r="LVQ1" s="738"/>
      <c r="LVR1" s="738"/>
      <c r="LVS1" s="738"/>
      <c r="LVT1" s="738"/>
      <c r="LVU1" s="738"/>
      <c r="LVV1" s="738"/>
      <c r="LVW1" s="738"/>
      <c r="LVX1" s="738"/>
      <c r="LVY1" s="738"/>
      <c r="LVZ1" s="738"/>
      <c r="LWA1" s="738"/>
      <c r="LWB1" s="738"/>
      <c r="LWC1" s="738"/>
      <c r="LWD1" s="738"/>
      <c r="LWE1" s="738"/>
      <c r="LWF1" s="738"/>
      <c r="LWG1" s="738"/>
      <c r="LWH1" s="738"/>
      <c r="LWI1" s="738"/>
      <c r="LWJ1" s="738"/>
      <c r="LWK1" s="738"/>
      <c r="LWL1" s="738"/>
      <c r="LWM1" s="738"/>
      <c r="LWN1" s="738"/>
      <c r="LWO1" s="738"/>
      <c r="LWP1" s="738"/>
      <c r="LWQ1" s="738"/>
      <c r="LWR1" s="738"/>
      <c r="LWS1" s="738"/>
      <c r="LWT1" s="738"/>
      <c r="LWU1" s="738"/>
      <c r="LWV1" s="738"/>
      <c r="LWW1" s="738"/>
      <c r="LWX1" s="738"/>
      <c r="LWY1" s="738"/>
      <c r="LWZ1" s="738"/>
      <c r="LXA1" s="738"/>
      <c r="LXB1" s="738"/>
      <c r="LXC1" s="738"/>
      <c r="LXD1" s="738"/>
      <c r="LXE1" s="738"/>
      <c r="LXF1" s="738"/>
      <c r="LXG1" s="738"/>
      <c r="LXH1" s="738"/>
      <c r="LXI1" s="738"/>
      <c r="LXJ1" s="738"/>
      <c r="LXK1" s="738"/>
      <c r="LXL1" s="738"/>
      <c r="LXM1" s="738"/>
      <c r="LXN1" s="738"/>
      <c r="LXO1" s="738"/>
      <c r="LXP1" s="738"/>
      <c r="LXQ1" s="738"/>
      <c r="LXR1" s="738"/>
      <c r="LXS1" s="738"/>
      <c r="LXT1" s="738"/>
      <c r="LXU1" s="738"/>
      <c r="LXV1" s="738"/>
      <c r="LXW1" s="738"/>
      <c r="LXX1" s="738"/>
      <c r="LXY1" s="738"/>
      <c r="LXZ1" s="738"/>
      <c r="LYA1" s="738"/>
      <c r="LYB1" s="738"/>
      <c r="LYC1" s="738"/>
      <c r="LYD1" s="738"/>
      <c r="LYE1" s="738"/>
      <c r="LYF1" s="738"/>
      <c r="LYG1" s="738"/>
      <c r="LYH1" s="738"/>
      <c r="LYI1" s="738"/>
      <c r="LYJ1" s="738"/>
      <c r="LYK1" s="738"/>
      <c r="LYL1" s="738"/>
      <c r="LYM1" s="738"/>
      <c r="LYN1" s="738"/>
      <c r="LYO1" s="738"/>
      <c r="LYP1" s="738"/>
      <c r="LYQ1" s="738"/>
      <c r="LYR1" s="738"/>
      <c r="LYS1" s="738"/>
      <c r="LYT1" s="738"/>
      <c r="LYU1" s="738"/>
      <c r="LYV1" s="738"/>
      <c r="LYW1" s="738"/>
      <c r="LYX1" s="738"/>
      <c r="LYY1" s="738"/>
      <c r="LYZ1" s="738"/>
      <c r="LZA1" s="738"/>
      <c r="LZB1" s="738"/>
      <c r="LZC1" s="738"/>
      <c r="LZD1" s="738"/>
      <c r="LZE1" s="738"/>
      <c r="LZF1" s="738"/>
      <c r="LZG1" s="738"/>
      <c r="LZH1" s="738"/>
      <c r="LZI1" s="738"/>
      <c r="LZJ1" s="738"/>
      <c r="LZK1" s="738"/>
      <c r="LZL1" s="738"/>
      <c r="LZM1" s="738"/>
      <c r="LZN1" s="738"/>
      <c r="LZO1" s="738"/>
      <c r="LZP1" s="738"/>
      <c r="LZQ1" s="738"/>
      <c r="LZR1" s="738"/>
      <c r="LZS1" s="738"/>
      <c r="LZT1" s="738"/>
      <c r="LZU1" s="738"/>
      <c r="LZV1" s="738"/>
      <c r="LZW1" s="738"/>
      <c r="LZX1" s="738"/>
      <c r="LZY1" s="738"/>
      <c r="LZZ1" s="738"/>
      <c r="MAA1" s="738"/>
      <c r="MAB1" s="738"/>
      <c r="MAC1" s="738"/>
      <c r="MAD1" s="738"/>
      <c r="MAE1" s="738"/>
      <c r="MAF1" s="738"/>
      <c r="MAG1" s="738"/>
      <c r="MAH1" s="738"/>
      <c r="MAI1" s="738"/>
      <c r="MAJ1" s="738"/>
      <c r="MAK1" s="738"/>
      <c r="MAL1" s="738"/>
      <c r="MAM1" s="738"/>
      <c r="MAN1" s="738"/>
      <c r="MAO1" s="738"/>
      <c r="MAP1" s="738"/>
      <c r="MAQ1" s="738"/>
      <c r="MAR1" s="738"/>
      <c r="MAS1" s="738"/>
      <c r="MAT1" s="738"/>
      <c r="MAU1" s="738"/>
      <c r="MAV1" s="738"/>
      <c r="MAW1" s="738"/>
      <c r="MAX1" s="738"/>
      <c r="MAY1" s="738"/>
      <c r="MAZ1" s="738"/>
      <c r="MBA1" s="738"/>
      <c r="MBB1" s="738"/>
      <c r="MBC1" s="738"/>
      <c r="MBD1" s="738"/>
      <c r="MBE1" s="738"/>
      <c r="MBF1" s="738"/>
      <c r="MBG1" s="738"/>
      <c r="MBH1" s="738"/>
      <c r="MBI1" s="738"/>
      <c r="MBJ1" s="738"/>
      <c r="MBK1" s="738"/>
      <c r="MBL1" s="738"/>
      <c r="MBM1" s="738"/>
      <c r="MBN1" s="738"/>
      <c r="MBO1" s="738"/>
      <c r="MBP1" s="738"/>
      <c r="MBQ1" s="738"/>
      <c r="MBR1" s="738"/>
      <c r="MBS1" s="738"/>
      <c r="MBT1" s="738"/>
      <c r="MBU1" s="738"/>
      <c r="MBV1" s="738"/>
      <c r="MBW1" s="738"/>
      <c r="MBX1" s="738"/>
      <c r="MBY1" s="738"/>
      <c r="MBZ1" s="738"/>
      <c r="MCA1" s="738"/>
      <c r="MCB1" s="738"/>
      <c r="MCC1" s="738"/>
      <c r="MCD1" s="738"/>
      <c r="MCE1" s="738"/>
      <c r="MCF1" s="738"/>
      <c r="MCG1" s="738"/>
      <c r="MCH1" s="738"/>
      <c r="MCI1" s="738"/>
      <c r="MCJ1" s="738"/>
      <c r="MCK1" s="738"/>
      <c r="MCL1" s="738"/>
      <c r="MCM1" s="738"/>
      <c r="MCN1" s="738"/>
      <c r="MCO1" s="738"/>
      <c r="MCP1" s="738"/>
      <c r="MCQ1" s="738"/>
      <c r="MCR1" s="738"/>
      <c r="MCS1" s="738"/>
      <c r="MCT1" s="738"/>
      <c r="MCU1" s="738"/>
      <c r="MCV1" s="738"/>
      <c r="MCW1" s="738"/>
      <c r="MCX1" s="738"/>
      <c r="MCY1" s="738"/>
      <c r="MCZ1" s="738"/>
      <c r="MDA1" s="738"/>
      <c r="MDB1" s="738"/>
      <c r="MDC1" s="738"/>
      <c r="MDD1" s="738"/>
      <c r="MDE1" s="738"/>
      <c r="MDF1" s="738"/>
      <c r="MDG1" s="738"/>
      <c r="MDH1" s="738"/>
      <c r="MDI1" s="738"/>
      <c r="MDJ1" s="738"/>
      <c r="MDK1" s="738"/>
      <c r="MDL1" s="738"/>
      <c r="MDM1" s="738"/>
      <c r="MDN1" s="738"/>
      <c r="MDO1" s="738"/>
      <c r="MDP1" s="738"/>
      <c r="MDQ1" s="738"/>
      <c r="MDR1" s="738"/>
      <c r="MDS1" s="738"/>
      <c r="MDT1" s="738"/>
      <c r="MDU1" s="738"/>
      <c r="MDV1" s="738"/>
      <c r="MDW1" s="738"/>
      <c r="MDX1" s="738"/>
      <c r="MDY1" s="738"/>
      <c r="MDZ1" s="738"/>
      <c r="MEA1" s="738"/>
      <c r="MEB1" s="738"/>
      <c r="MEC1" s="738"/>
      <c r="MED1" s="738"/>
      <c r="MEE1" s="738"/>
      <c r="MEF1" s="738"/>
      <c r="MEG1" s="738"/>
      <c r="MEH1" s="738"/>
      <c r="MEI1" s="738"/>
      <c r="MEJ1" s="738"/>
      <c r="MEK1" s="738"/>
      <c r="MEL1" s="738"/>
      <c r="MEM1" s="738"/>
      <c r="MEN1" s="738"/>
      <c r="MEO1" s="738"/>
      <c r="MEP1" s="738"/>
      <c r="MEQ1" s="738"/>
      <c r="MER1" s="738"/>
      <c r="MES1" s="738"/>
      <c r="MET1" s="738"/>
      <c r="MEU1" s="738"/>
      <c r="MEV1" s="738"/>
      <c r="MEW1" s="738"/>
      <c r="MEX1" s="738"/>
      <c r="MEY1" s="738"/>
      <c r="MEZ1" s="738"/>
      <c r="MFA1" s="738"/>
      <c r="MFB1" s="738"/>
      <c r="MFC1" s="738"/>
      <c r="MFD1" s="738"/>
      <c r="MFE1" s="738"/>
      <c r="MFF1" s="738"/>
      <c r="MFG1" s="738"/>
      <c r="MFH1" s="738"/>
      <c r="MFI1" s="738"/>
      <c r="MFJ1" s="738"/>
      <c r="MFK1" s="738"/>
      <c r="MFL1" s="738"/>
      <c r="MFM1" s="738"/>
      <c r="MFN1" s="738"/>
      <c r="MFO1" s="738"/>
      <c r="MFP1" s="738"/>
      <c r="MFQ1" s="738"/>
      <c r="MFR1" s="738"/>
      <c r="MFS1" s="738"/>
      <c r="MFT1" s="738"/>
      <c r="MFU1" s="738"/>
      <c r="MFV1" s="738"/>
      <c r="MFW1" s="738"/>
      <c r="MFX1" s="738"/>
      <c r="MFY1" s="738"/>
      <c r="MFZ1" s="738"/>
      <c r="MGA1" s="738"/>
      <c r="MGB1" s="738"/>
      <c r="MGC1" s="738"/>
      <c r="MGD1" s="738"/>
      <c r="MGE1" s="738"/>
      <c r="MGF1" s="738"/>
      <c r="MGG1" s="738"/>
      <c r="MGH1" s="738"/>
      <c r="MGI1" s="738"/>
      <c r="MGJ1" s="738"/>
      <c r="MGK1" s="738"/>
      <c r="MGL1" s="738"/>
      <c r="MGM1" s="738"/>
      <c r="MGN1" s="738"/>
      <c r="MGO1" s="738"/>
      <c r="MGP1" s="738"/>
      <c r="MGQ1" s="738"/>
      <c r="MGR1" s="738"/>
      <c r="MGS1" s="738"/>
      <c r="MGT1" s="738"/>
      <c r="MGU1" s="738"/>
      <c r="MGV1" s="738"/>
      <c r="MGW1" s="738"/>
      <c r="MGX1" s="738"/>
      <c r="MGY1" s="738"/>
      <c r="MGZ1" s="738"/>
      <c r="MHA1" s="738"/>
      <c r="MHB1" s="738"/>
      <c r="MHC1" s="738"/>
      <c r="MHD1" s="738"/>
      <c r="MHE1" s="738"/>
      <c r="MHF1" s="738"/>
      <c r="MHG1" s="738"/>
      <c r="MHH1" s="738"/>
      <c r="MHI1" s="738"/>
      <c r="MHJ1" s="738"/>
      <c r="MHK1" s="738"/>
      <c r="MHL1" s="738"/>
      <c r="MHM1" s="738"/>
      <c r="MHN1" s="738"/>
      <c r="MHO1" s="738"/>
      <c r="MHP1" s="738"/>
      <c r="MHQ1" s="738"/>
      <c r="MHR1" s="738"/>
      <c r="MHS1" s="738"/>
      <c r="MHT1" s="738"/>
      <c r="MHU1" s="738"/>
      <c r="MHV1" s="738"/>
      <c r="MHW1" s="738"/>
      <c r="MHX1" s="738"/>
      <c r="MHY1" s="738"/>
      <c r="MHZ1" s="738"/>
      <c r="MIA1" s="738"/>
      <c r="MIB1" s="738"/>
      <c r="MIC1" s="738"/>
      <c r="MID1" s="738"/>
      <c r="MIE1" s="738"/>
      <c r="MIF1" s="738"/>
      <c r="MIG1" s="738"/>
      <c r="MIH1" s="738"/>
      <c r="MII1" s="738"/>
      <c r="MIJ1" s="738"/>
      <c r="MIK1" s="738"/>
      <c r="MIL1" s="738"/>
      <c r="MIM1" s="738"/>
      <c r="MIN1" s="738"/>
      <c r="MIO1" s="738"/>
      <c r="MIP1" s="738"/>
      <c r="MIQ1" s="738"/>
      <c r="MIR1" s="738"/>
      <c r="MIS1" s="738"/>
      <c r="MIT1" s="738"/>
      <c r="MIU1" s="738"/>
      <c r="MIV1" s="738"/>
      <c r="MIW1" s="738"/>
      <c r="MIX1" s="738"/>
      <c r="MIY1" s="738"/>
      <c r="MIZ1" s="738"/>
      <c r="MJA1" s="738"/>
      <c r="MJB1" s="738"/>
      <c r="MJC1" s="738"/>
      <c r="MJD1" s="738"/>
      <c r="MJE1" s="738"/>
      <c r="MJF1" s="738"/>
      <c r="MJG1" s="738"/>
      <c r="MJH1" s="738"/>
      <c r="MJI1" s="738"/>
      <c r="MJJ1" s="738"/>
      <c r="MJK1" s="738"/>
      <c r="MJL1" s="738"/>
      <c r="MJM1" s="738"/>
      <c r="MJN1" s="738"/>
      <c r="MJO1" s="738"/>
      <c r="MJP1" s="738"/>
      <c r="MJQ1" s="738"/>
      <c r="MJR1" s="738"/>
      <c r="MJS1" s="738"/>
      <c r="MJT1" s="738"/>
      <c r="MJU1" s="738"/>
      <c r="MJV1" s="738"/>
      <c r="MJW1" s="738"/>
      <c r="MJX1" s="738"/>
      <c r="MJY1" s="738"/>
      <c r="MJZ1" s="738"/>
      <c r="MKA1" s="738"/>
      <c r="MKB1" s="738"/>
      <c r="MKC1" s="738"/>
      <c r="MKD1" s="738"/>
      <c r="MKE1" s="738"/>
      <c r="MKF1" s="738"/>
      <c r="MKG1" s="738"/>
      <c r="MKH1" s="738"/>
      <c r="MKI1" s="738"/>
      <c r="MKJ1" s="738"/>
      <c r="MKK1" s="738"/>
      <c r="MKL1" s="738"/>
      <c r="MKM1" s="738"/>
      <c r="MKN1" s="738"/>
      <c r="MKO1" s="738"/>
      <c r="MKP1" s="738"/>
      <c r="MKQ1" s="738"/>
      <c r="MKR1" s="738"/>
      <c r="MKS1" s="738"/>
      <c r="MKT1" s="738"/>
      <c r="MKU1" s="738"/>
      <c r="MKV1" s="738"/>
      <c r="MKW1" s="738"/>
      <c r="MKX1" s="738"/>
      <c r="MKY1" s="738"/>
      <c r="MKZ1" s="738"/>
      <c r="MLA1" s="738"/>
      <c r="MLB1" s="738"/>
      <c r="MLC1" s="738"/>
      <c r="MLD1" s="738"/>
      <c r="MLE1" s="738"/>
      <c r="MLF1" s="738"/>
      <c r="MLG1" s="738"/>
      <c r="MLH1" s="738"/>
      <c r="MLI1" s="738"/>
      <c r="MLJ1" s="738"/>
      <c r="MLK1" s="738"/>
      <c r="MLL1" s="738"/>
      <c r="MLM1" s="738"/>
      <c r="MLN1" s="738"/>
      <c r="MLO1" s="738"/>
      <c r="MLP1" s="738"/>
      <c r="MLQ1" s="738"/>
      <c r="MLR1" s="738"/>
      <c r="MLS1" s="738"/>
      <c r="MLT1" s="738"/>
      <c r="MLU1" s="738"/>
      <c r="MLV1" s="738"/>
      <c r="MLW1" s="738"/>
      <c r="MLX1" s="738"/>
      <c r="MLY1" s="738"/>
      <c r="MLZ1" s="738"/>
      <c r="MMA1" s="738"/>
      <c r="MMB1" s="738"/>
      <c r="MMC1" s="738"/>
      <c r="MMD1" s="738"/>
      <c r="MME1" s="738"/>
      <c r="MMF1" s="738"/>
      <c r="MMG1" s="738"/>
      <c r="MMH1" s="738"/>
      <c r="MMI1" s="738"/>
      <c r="MMJ1" s="738"/>
      <c r="MMK1" s="738"/>
      <c r="MML1" s="738"/>
      <c r="MMM1" s="738"/>
      <c r="MMN1" s="738"/>
      <c r="MMO1" s="738"/>
      <c r="MMP1" s="738"/>
      <c r="MMQ1" s="738"/>
      <c r="MMR1" s="738"/>
      <c r="MMS1" s="738"/>
      <c r="MMT1" s="738"/>
      <c r="MMU1" s="738"/>
      <c r="MMV1" s="738"/>
      <c r="MMW1" s="738"/>
      <c r="MMX1" s="738"/>
      <c r="MMY1" s="738"/>
      <c r="MMZ1" s="738"/>
      <c r="MNA1" s="738"/>
      <c r="MNB1" s="738"/>
      <c r="MNC1" s="738"/>
      <c r="MND1" s="738"/>
      <c r="MNE1" s="738"/>
      <c r="MNF1" s="738"/>
      <c r="MNG1" s="738"/>
      <c r="MNH1" s="738"/>
      <c r="MNI1" s="738"/>
      <c r="MNJ1" s="738"/>
      <c r="MNK1" s="738"/>
      <c r="MNL1" s="738"/>
      <c r="MNM1" s="738"/>
      <c r="MNN1" s="738"/>
      <c r="MNO1" s="738"/>
      <c r="MNP1" s="738"/>
      <c r="MNQ1" s="738"/>
      <c r="MNR1" s="738"/>
      <c r="MNS1" s="738"/>
      <c r="MNT1" s="738"/>
      <c r="MNU1" s="738"/>
      <c r="MNV1" s="738"/>
      <c r="MNW1" s="738"/>
      <c r="MNX1" s="738"/>
      <c r="MNY1" s="738"/>
      <c r="MNZ1" s="738"/>
      <c r="MOA1" s="738"/>
      <c r="MOB1" s="738"/>
      <c r="MOC1" s="738"/>
      <c r="MOD1" s="738"/>
      <c r="MOE1" s="738"/>
      <c r="MOF1" s="738"/>
      <c r="MOG1" s="738"/>
      <c r="MOH1" s="738"/>
      <c r="MOI1" s="738"/>
      <c r="MOJ1" s="738"/>
      <c r="MOK1" s="738"/>
      <c r="MOL1" s="738"/>
      <c r="MOM1" s="738"/>
      <c r="MON1" s="738"/>
      <c r="MOO1" s="738"/>
      <c r="MOP1" s="738"/>
      <c r="MOQ1" s="738"/>
      <c r="MOR1" s="738"/>
      <c r="MOS1" s="738"/>
      <c r="MOT1" s="738"/>
      <c r="MOU1" s="738"/>
      <c r="MOV1" s="738"/>
      <c r="MOW1" s="738"/>
      <c r="MOX1" s="738"/>
      <c r="MOY1" s="738"/>
      <c r="MOZ1" s="738"/>
      <c r="MPA1" s="738"/>
      <c r="MPB1" s="738"/>
      <c r="MPC1" s="738"/>
      <c r="MPD1" s="738"/>
      <c r="MPE1" s="738"/>
      <c r="MPF1" s="738"/>
      <c r="MPG1" s="738"/>
      <c r="MPH1" s="738"/>
      <c r="MPI1" s="738"/>
      <c r="MPJ1" s="738"/>
      <c r="MPK1" s="738"/>
      <c r="MPL1" s="738"/>
      <c r="MPM1" s="738"/>
      <c r="MPN1" s="738"/>
      <c r="MPO1" s="738"/>
      <c r="MPP1" s="738"/>
      <c r="MPQ1" s="738"/>
      <c r="MPR1" s="738"/>
      <c r="MPS1" s="738"/>
      <c r="MPT1" s="738"/>
      <c r="MPU1" s="738"/>
      <c r="MPV1" s="738"/>
      <c r="MPW1" s="738"/>
      <c r="MPX1" s="738"/>
      <c r="MPY1" s="738"/>
      <c r="MPZ1" s="738"/>
      <c r="MQA1" s="738"/>
      <c r="MQB1" s="738"/>
      <c r="MQC1" s="738"/>
      <c r="MQD1" s="738"/>
      <c r="MQE1" s="738"/>
      <c r="MQF1" s="738"/>
      <c r="MQG1" s="738"/>
      <c r="MQH1" s="738"/>
      <c r="MQI1" s="738"/>
      <c r="MQJ1" s="738"/>
      <c r="MQK1" s="738"/>
      <c r="MQL1" s="738"/>
      <c r="MQM1" s="738"/>
      <c r="MQN1" s="738"/>
      <c r="MQO1" s="738"/>
      <c r="MQP1" s="738"/>
      <c r="MQQ1" s="738"/>
      <c r="MQR1" s="738"/>
      <c r="MQS1" s="738"/>
      <c r="MQT1" s="738"/>
      <c r="MQU1" s="738"/>
      <c r="MQV1" s="738"/>
      <c r="MQW1" s="738"/>
      <c r="MQX1" s="738"/>
      <c r="MQY1" s="738"/>
      <c r="MQZ1" s="738"/>
      <c r="MRA1" s="738"/>
      <c r="MRB1" s="738"/>
      <c r="MRC1" s="738"/>
      <c r="MRD1" s="738"/>
      <c r="MRE1" s="738"/>
      <c r="MRF1" s="738"/>
      <c r="MRG1" s="738"/>
      <c r="MRH1" s="738"/>
      <c r="MRI1" s="738"/>
      <c r="MRJ1" s="738"/>
      <c r="MRK1" s="738"/>
      <c r="MRL1" s="738"/>
      <c r="MRM1" s="738"/>
      <c r="MRN1" s="738"/>
      <c r="MRO1" s="738"/>
      <c r="MRP1" s="738"/>
      <c r="MRQ1" s="738"/>
      <c r="MRR1" s="738"/>
      <c r="MRS1" s="738"/>
      <c r="MRT1" s="738"/>
      <c r="MRU1" s="738"/>
      <c r="MRV1" s="738"/>
      <c r="MRW1" s="738"/>
      <c r="MRX1" s="738"/>
      <c r="MRY1" s="738"/>
      <c r="MRZ1" s="738"/>
      <c r="MSA1" s="738"/>
      <c r="MSB1" s="738"/>
      <c r="MSC1" s="738"/>
      <c r="MSD1" s="738"/>
      <c r="MSE1" s="738"/>
      <c r="MSF1" s="738"/>
      <c r="MSG1" s="738"/>
      <c r="MSH1" s="738"/>
      <c r="MSI1" s="738"/>
      <c r="MSJ1" s="738"/>
      <c r="MSK1" s="738"/>
      <c r="MSL1" s="738"/>
      <c r="MSM1" s="738"/>
      <c r="MSN1" s="738"/>
      <c r="MSO1" s="738"/>
      <c r="MSP1" s="738"/>
      <c r="MSQ1" s="738"/>
      <c r="MSR1" s="738"/>
      <c r="MSS1" s="738"/>
      <c r="MST1" s="738"/>
      <c r="MSU1" s="738"/>
      <c r="MSV1" s="738"/>
      <c r="MSW1" s="738"/>
      <c r="MSX1" s="738"/>
      <c r="MSY1" s="738"/>
      <c r="MSZ1" s="738"/>
      <c r="MTA1" s="738"/>
      <c r="MTB1" s="738"/>
      <c r="MTC1" s="738"/>
      <c r="MTD1" s="738"/>
      <c r="MTE1" s="738"/>
      <c r="MTF1" s="738"/>
      <c r="MTG1" s="738"/>
      <c r="MTH1" s="738"/>
      <c r="MTI1" s="738"/>
      <c r="MTJ1" s="738"/>
      <c r="MTK1" s="738"/>
      <c r="MTL1" s="738"/>
      <c r="MTM1" s="738"/>
      <c r="MTN1" s="738"/>
      <c r="MTO1" s="738"/>
      <c r="MTP1" s="738"/>
      <c r="MTQ1" s="738"/>
      <c r="MTR1" s="738"/>
      <c r="MTS1" s="738"/>
      <c r="MTT1" s="738"/>
      <c r="MTU1" s="738"/>
      <c r="MTV1" s="738"/>
      <c r="MTW1" s="738"/>
      <c r="MTX1" s="738"/>
      <c r="MTY1" s="738"/>
      <c r="MTZ1" s="738"/>
      <c r="MUA1" s="738"/>
      <c r="MUB1" s="738"/>
      <c r="MUC1" s="738"/>
      <c r="MUD1" s="738"/>
      <c r="MUE1" s="738"/>
      <c r="MUF1" s="738"/>
      <c r="MUG1" s="738"/>
      <c r="MUH1" s="738"/>
      <c r="MUI1" s="738"/>
      <c r="MUJ1" s="738"/>
      <c r="MUK1" s="738"/>
      <c r="MUL1" s="738"/>
      <c r="MUM1" s="738"/>
      <c r="MUN1" s="738"/>
      <c r="MUO1" s="738"/>
      <c r="MUP1" s="738"/>
      <c r="MUQ1" s="738"/>
      <c r="MUR1" s="738"/>
      <c r="MUS1" s="738"/>
      <c r="MUT1" s="738"/>
      <c r="MUU1" s="738"/>
      <c r="MUV1" s="738"/>
      <c r="MUW1" s="738"/>
      <c r="MUX1" s="738"/>
      <c r="MUY1" s="738"/>
      <c r="MUZ1" s="738"/>
      <c r="MVA1" s="738"/>
      <c r="MVB1" s="738"/>
      <c r="MVC1" s="738"/>
      <c r="MVD1" s="738"/>
      <c r="MVE1" s="738"/>
      <c r="MVF1" s="738"/>
      <c r="MVG1" s="738"/>
      <c r="MVH1" s="738"/>
      <c r="MVI1" s="738"/>
      <c r="MVJ1" s="738"/>
      <c r="MVK1" s="738"/>
      <c r="MVL1" s="738"/>
      <c r="MVM1" s="738"/>
      <c r="MVN1" s="738"/>
      <c r="MVO1" s="738"/>
      <c r="MVP1" s="738"/>
      <c r="MVQ1" s="738"/>
      <c r="MVR1" s="738"/>
      <c r="MVS1" s="738"/>
      <c r="MVT1" s="738"/>
      <c r="MVU1" s="738"/>
      <c r="MVV1" s="738"/>
      <c r="MVW1" s="738"/>
      <c r="MVX1" s="738"/>
      <c r="MVY1" s="738"/>
      <c r="MVZ1" s="738"/>
      <c r="MWA1" s="738"/>
      <c r="MWB1" s="738"/>
      <c r="MWC1" s="738"/>
      <c r="MWD1" s="738"/>
      <c r="MWE1" s="738"/>
      <c r="MWF1" s="738"/>
      <c r="MWG1" s="738"/>
      <c r="MWH1" s="738"/>
      <c r="MWI1" s="738"/>
      <c r="MWJ1" s="738"/>
      <c r="MWK1" s="738"/>
      <c r="MWL1" s="738"/>
      <c r="MWM1" s="738"/>
      <c r="MWN1" s="738"/>
      <c r="MWO1" s="738"/>
      <c r="MWP1" s="738"/>
      <c r="MWQ1" s="738"/>
      <c r="MWR1" s="738"/>
      <c r="MWS1" s="738"/>
      <c r="MWT1" s="738"/>
      <c r="MWU1" s="738"/>
      <c r="MWV1" s="738"/>
      <c r="MWW1" s="738"/>
      <c r="MWX1" s="738"/>
      <c r="MWY1" s="738"/>
      <c r="MWZ1" s="738"/>
      <c r="MXA1" s="738"/>
      <c r="MXB1" s="738"/>
      <c r="MXC1" s="738"/>
      <c r="MXD1" s="738"/>
      <c r="MXE1" s="738"/>
      <c r="MXF1" s="738"/>
      <c r="MXG1" s="738"/>
      <c r="MXH1" s="738"/>
      <c r="MXI1" s="738"/>
      <c r="MXJ1" s="738"/>
      <c r="MXK1" s="738"/>
      <c r="MXL1" s="738"/>
      <c r="MXM1" s="738"/>
      <c r="MXN1" s="738"/>
      <c r="MXO1" s="738"/>
      <c r="MXP1" s="738"/>
      <c r="MXQ1" s="738"/>
      <c r="MXR1" s="738"/>
      <c r="MXS1" s="738"/>
      <c r="MXT1" s="738"/>
      <c r="MXU1" s="738"/>
      <c r="MXV1" s="738"/>
      <c r="MXW1" s="738"/>
      <c r="MXX1" s="738"/>
      <c r="MXY1" s="738"/>
      <c r="MXZ1" s="738"/>
      <c r="MYA1" s="738"/>
      <c r="MYB1" s="738"/>
      <c r="MYC1" s="738"/>
      <c r="MYD1" s="738"/>
      <c r="MYE1" s="738"/>
      <c r="MYF1" s="738"/>
      <c r="MYG1" s="738"/>
      <c r="MYH1" s="738"/>
      <c r="MYI1" s="738"/>
      <c r="MYJ1" s="738"/>
      <c r="MYK1" s="738"/>
      <c r="MYL1" s="738"/>
      <c r="MYM1" s="738"/>
      <c r="MYN1" s="738"/>
      <c r="MYO1" s="738"/>
      <c r="MYP1" s="738"/>
      <c r="MYQ1" s="738"/>
      <c r="MYR1" s="738"/>
      <c r="MYS1" s="738"/>
      <c r="MYT1" s="738"/>
      <c r="MYU1" s="738"/>
      <c r="MYV1" s="738"/>
      <c r="MYW1" s="738"/>
      <c r="MYX1" s="738"/>
      <c r="MYY1" s="738"/>
      <c r="MYZ1" s="738"/>
      <c r="MZA1" s="738"/>
      <c r="MZB1" s="738"/>
      <c r="MZC1" s="738"/>
      <c r="MZD1" s="738"/>
      <c r="MZE1" s="738"/>
      <c r="MZF1" s="738"/>
      <c r="MZG1" s="738"/>
      <c r="MZH1" s="738"/>
      <c r="MZI1" s="738"/>
      <c r="MZJ1" s="738"/>
      <c r="MZK1" s="738"/>
      <c r="MZL1" s="738"/>
      <c r="MZM1" s="738"/>
      <c r="MZN1" s="738"/>
      <c r="MZO1" s="738"/>
      <c r="MZP1" s="738"/>
      <c r="MZQ1" s="738"/>
      <c r="MZR1" s="738"/>
      <c r="MZS1" s="738"/>
      <c r="MZT1" s="738"/>
      <c r="MZU1" s="738"/>
      <c r="MZV1" s="738"/>
      <c r="MZW1" s="738"/>
      <c r="MZX1" s="738"/>
      <c r="MZY1" s="738"/>
      <c r="MZZ1" s="738"/>
      <c r="NAA1" s="738"/>
      <c r="NAB1" s="738"/>
      <c r="NAC1" s="738"/>
      <c r="NAD1" s="738"/>
      <c r="NAE1" s="738"/>
      <c r="NAF1" s="738"/>
      <c r="NAG1" s="738"/>
      <c r="NAH1" s="738"/>
      <c r="NAI1" s="738"/>
      <c r="NAJ1" s="738"/>
      <c r="NAK1" s="738"/>
      <c r="NAL1" s="738"/>
      <c r="NAM1" s="738"/>
      <c r="NAN1" s="738"/>
      <c r="NAO1" s="738"/>
      <c r="NAP1" s="738"/>
      <c r="NAQ1" s="738"/>
      <c r="NAR1" s="738"/>
      <c r="NAS1" s="738"/>
      <c r="NAT1" s="738"/>
      <c r="NAU1" s="738"/>
      <c r="NAV1" s="738"/>
      <c r="NAW1" s="738"/>
      <c r="NAX1" s="738"/>
      <c r="NAY1" s="738"/>
      <c r="NAZ1" s="738"/>
      <c r="NBA1" s="738"/>
      <c r="NBB1" s="738"/>
      <c r="NBC1" s="738"/>
      <c r="NBD1" s="738"/>
      <c r="NBE1" s="738"/>
      <c r="NBF1" s="738"/>
      <c r="NBG1" s="738"/>
      <c r="NBH1" s="738"/>
      <c r="NBI1" s="738"/>
      <c r="NBJ1" s="738"/>
      <c r="NBK1" s="738"/>
      <c r="NBL1" s="738"/>
      <c r="NBM1" s="738"/>
      <c r="NBN1" s="738"/>
      <c r="NBO1" s="738"/>
      <c r="NBP1" s="738"/>
      <c r="NBQ1" s="738"/>
      <c r="NBR1" s="738"/>
      <c r="NBS1" s="738"/>
      <c r="NBT1" s="738"/>
      <c r="NBU1" s="738"/>
      <c r="NBV1" s="738"/>
      <c r="NBW1" s="738"/>
      <c r="NBX1" s="738"/>
      <c r="NBY1" s="738"/>
      <c r="NBZ1" s="738"/>
      <c r="NCA1" s="738"/>
      <c r="NCB1" s="738"/>
      <c r="NCC1" s="738"/>
      <c r="NCD1" s="738"/>
      <c r="NCE1" s="738"/>
      <c r="NCF1" s="738"/>
      <c r="NCG1" s="738"/>
      <c r="NCH1" s="738"/>
      <c r="NCI1" s="738"/>
      <c r="NCJ1" s="738"/>
      <c r="NCK1" s="738"/>
      <c r="NCL1" s="738"/>
      <c r="NCM1" s="738"/>
      <c r="NCN1" s="738"/>
      <c r="NCO1" s="738"/>
      <c r="NCP1" s="738"/>
      <c r="NCQ1" s="738"/>
      <c r="NCR1" s="738"/>
      <c r="NCS1" s="738"/>
      <c r="NCT1" s="738"/>
      <c r="NCU1" s="738"/>
      <c r="NCV1" s="738"/>
      <c r="NCW1" s="738"/>
      <c r="NCX1" s="738"/>
      <c r="NCY1" s="738"/>
      <c r="NCZ1" s="738"/>
      <c r="NDA1" s="738"/>
      <c r="NDB1" s="738"/>
      <c r="NDC1" s="738"/>
      <c r="NDD1" s="738"/>
      <c r="NDE1" s="738"/>
      <c r="NDF1" s="738"/>
      <c r="NDG1" s="738"/>
      <c r="NDH1" s="738"/>
      <c r="NDI1" s="738"/>
      <c r="NDJ1" s="738"/>
      <c r="NDK1" s="738"/>
      <c r="NDL1" s="738"/>
      <c r="NDM1" s="738"/>
      <c r="NDN1" s="738"/>
      <c r="NDO1" s="738"/>
      <c r="NDP1" s="738"/>
      <c r="NDQ1" s="738"/>
      <c r="NDR1" s="738"/>
      <c r="NDS1" s="738"/>
      <c r="NDT1" s="738"/>
      <c r="NDU1" s="738"/>
      <c r="NDV1" s="738"/>
      <c r="NDW1" s="738"/>
      <c r="NDX1" s="738"/>
      <c r="NDY1" s="738"/>
      <c r="NDZ1" s="738"/>
      <c r="NEA1" s="738"/>
      <c r="NEB1" s="738"/>
      <c r="NEC1" s="738"/>
      <c r="NED1" s="738"/>
      <c r="NEE1" s="738"/>
      <c r="NEF1" s="738"/>
      <c r="NEG1" s="738"/>
      <c r="NEH1" s="738"/>
      <c r="NEI1" s="738"/>
      <c r="NEJ1" s="738"/>
      <c r="NEK1" s="738"/>
      <c r="NEL1" s="738"/>
      <c r="NEM1" s="738"/>
      <c r="NEN1" s="738"/>
      <c r="NEO1" s="738"/>
      <c r="NEP1" s="738"/>
      <c r="NEQ1" s="738"/>
      <c r="NER1" s="738"/>
      <c r="NES1" s="738"/>
      <c r="NET1" s="738"/>
      <c r="NEU1" s="738"/>
      <c r="NEV1" s="738"/>
      <c r="NEW1" s="738"/>
      <c r="NEX1" s="738"/>
      <c r="NEY1" s="738"/>
      <c r="NEZ1" s="738"/>
      <c r="NFA1" s="738"/>
      <c r="NFB1" s="738"/>
      <c r="NFC1" s="738"/>
      <c r="NFD1" s="738"/>
      <c r="NFE1" s="738"/>
      <c r="NFF1" s="738"/>
      <c r="NFG1" s="738"/>
      <c r="NFH1" s="738"/>
      <c r="NFI1" s="738"/>
      <c r="NFJ1" s="738"/>
      <c r="NFK1" s="738"/>
      <c r="NFL1" s="738"/>
      <c r="NFM1" s="738"/>
      <c r="NFN1" s="738"/>
      <c r="NFO1" s="738"/>
      <c r="NFP1" s="738"/>
      <c r="NFQ1" s="738"/>
      <c r="NFR1" s="738"/>
      <c r="NFS1" s="738"/>
      <c r="NFT1" s="738"/>
      <c r="NFU1" s="738"/>
      <c r="NFV1" s="738"/>
      <c r="NFW1" s="738"/>
      <c r="NFX1" s="738"/>
      <c r="NFY1" s="738"/>
      <c r="NFZ1" s="738"/>
      <c r="NGA1" s="738"/>
      <c r="NGB1" s="738"/>
      <c r="NGC1" s="738"/>
      <c r="NGD1" s="738"/>
      <c r="NGE1" s="738"/>
      <c r="NGF1" s="738"/>
      <c r="NGG1" s="738"/>
      <c r="NGH1" s="738"/>
      <c r="NGI1" s="738"/>
      <c r="NGJ1" s="738"/>
      <c r="NGK1" s="738"/>
      <c r="NGL1" s="738"/>
      <c r="NGM1" s="738"/>
      <c r="NGN1" s="738"/>
      <c r="NGO1" s="738"/>
      <c r="NGP1" s="738"/>
      <c r="NGQ1" s="738"/>
      <c r="NGR1" s="738"/>
      <c r="NGS1" s="738"/>
      <c r="NGT1" s="738"/>
      <c r="NGU1" s="738"/>
      <c r="NGV1" s="738"/>
      <c r="NGW1" s="738"/>
      <c r="NGX1" s="738"/>
      <c r="NGY1" s="738"/>
      <c r="NGZ1" s="738"/>
      <c r="NHA1" s="738"/>
      <c r="NHB1" s="738"/>
      <c r="NHC1" s="738"/>
      <c r="NHD1" s="738"/>
      <c r="NHE1" s="738"/>
      <c r="NHF1" s="738"/>
      <c r="NHG1" s="738"/>
      <c r="NHH1" s="738"/>
      <c r="NHI1" s="738"/>
      <c r="NHJ1" s="738"/>
      <c r="NHK1" s="738"/>
      <c r="NHL1" s="738"/>
      <c r="NHM1" s="738"/>
      <c r="NHN1" s="738"/>
      <c r="NHO1" s="738"/>
      <c r="NHP1" s="738"/>
      <c r="NHQ1" s="738"/>
      <c r="NHR1" s="738"/>
      <c r="NHS1" s="738"/>
      <c r="NHT1" s="738"/>
      <c r="NHU1" s="738"/>
      <c r="NHV1" s="738"/>
      <c r="NHW1" s="738"/>
      <c r="NHX1" s="738"/>
      <c r="NHY1" s="738"/>
      <c r="NHZ1" s="738"/>
      <c r="NIA1" s="738"/>
      <c r="NIB1" s="738"/>
      <c r="NIC1" s="738"/>
      <c r="NID1" s="738"/>
      <c r="NIE1" s="738"/>
      <c r="NIF1" s="738"/>
      <c r="NIG1" s="738"/>
      <c r="NIH1" s="738"/>
      <c r="NII1" s="738"/>
      <c r="NIJ1" s="738"/>
      <c r="NIK1" s="738"/>
      <c r="NIL1" s="738"/>
      <c r="NIM1" s="738"/>
      <c r="NIN1" s="738"/>
      <c r="NIO1" s="738"/>
      <c r="NIP1" s="738"/>
      <c r="NIQ1" s="738"/>
      <c r="NIR1" s="738"/>
      <c r="NIS1" s="738"/>
      <c r="NIT1" s="738"/>
      <c r="NIU1" s="738"/>
      <c r="NIV1" s="738"/>
      <c r="NIW1" s="738"/>
      <c r="NIX1" s="738"/>
      <c r="NIY1" s="738"/>
      <c r="NIZ1" s="738"/>
      <c r="NJA1" s="738"/>
      <c r="NJB1" s="738"/>
      <c r="NJC1" s="738"/>
      <c r="NJD1" s="738"/>
      <c r="NJE1" s="738"/>
      <c r="NJF1" s="738"/>
      <c r="NJG1" s="738"/>
      <c r="NJH1" s="738"/>
      <c r="NJI1" s="738"/>
      <c r="NJJ1" s="738"/>
      <c r="NJK1" s="738"/>
      <c r="NJL1" s="738"/>
      <c r="NJM1" s="738"/>
      <c r="NJN1" s="738"/>
      <c r="NJO1" s="738"/>
      <c r="NJP1" s="738"/>
      <c r="NJQ1" s="738"/>
      <c r="NJR1" s="738"/>
      <c r="NJS1" s="738"/>
      <c r="NJT1" s="738"/>
      <c r="NJU1" s="738"/>
      <c r="NJV1" s="738"/>
      <c r="NJW1" s="738"/>
      <c r="NJX1" s="738"/>
      <c r="NJY1" s="738"/>
      <c r="NJZ1" s="738"/>
      <c r="NKA1" s="738"/>
      <c r="NKB1" s="738"/>
      <c r="NKC1" s="738"/>
      <c r="NKD1" s="738"/>
      <c r="NKE1" s="738"/>
      <c r="NKF1" s="738"/>
      <c r="NKG1" s="738"/>
      <c r="NKH1" s="738"/>
      <c r="NKI1" s="738"/>
      <c r="NKJ1" s="738"/>
      <c r="NKK1" s="738"/>
      <c r="NKL1" s="738"/>
      <c r="NKM1" s="738"/>
      <c r="NKN1" s="738"/>
      <c r="NKO1" s="738"/>
      <c r="NKP1" s="738"/>
      <c r="NKQ1" s="738"/>
      <c r="NKR1" s="738"/>
      <c r="NKS1" s="738"/>
      <c r="NKT1" s="738"/>
      <c r="NKU1" s="738"/>
      <c r="NKV1" s="738"/>
      <c r="NKW1" s="738"/>
      <c r="NKX1" s="738"/>
      <c r="NKY1" s="738"/>
      <c r="NKZ1" s="738"/>
      <c r="NLA1" s="738"/>
      <c r="NLB1" s="738"/>
      <c r="NLC1" s="738"/>
      <c r="NLD1" s="738"/>
      <c r="NLE1" s="738"/>
      <c r="NLF1" s="738"/>
      <c r="NLG1" s="738"/>
      <c r="NLH1" s="738"/>
      <c r="NLI1" s="738"/>
      <c r="NLJ1" s="738"/>
      <c r="NLK1" s="738"/>
      <c r="NLL1" s="738"/>
      <c r="NLM1" s="738"/>
      <c r="NLN1" s="738"/>
      <c r="NLO1" s="738"/>
      <c r="NLP1" s="738"/>
      <c r="NLQ1" s="738"/>
      <c r="NLR1" s="738"/>
      <c r="NLS1" s="738"/>
      <c r="NLT1" s="738"/>
      <c r="NLU1" s="738"/>
      <c r="NLV1" s="738"/>
      <c r="NLW1" s="738"/>
      <c r="NLX1" s="738"/>
      <c r="NLY1" s="738"/>
      <c r="NLZ1" s="738"/>
      <c r="NMA1" s="738"/>
      <c r="NMB1" s="738"/>
      <c r="NMC1" s="738"/>
      <c r="NMD1" s="738"/>
      <c r="NME1" s="738"/>
      <c r="NMF1" s="738"/>
      <c r="NMG1" s="738"/>
      <c r="NMH1" s="738"/>
      <c r="NMI1" s="738"/>
      <c r="NMJ1" s="738"/>
      <c r="NMK1" s="738"/>
      <c r="NML1" s="738"/>
      <c r="NMM1" s="738"/>
      <c r="NMN1" s="738"/>
      <c r="NMO1" s="738"/>
      <c r="NMP1" s="738"/>
      <c r="NMQ1" s="738"/>
      <c r="NMR1" s="738"/>
      <c r="NMS1" s="738"/>
      <c r="NMT1" s="738"/>
      <c r="NMU1" s="738"/>
      <c r="NMV1" s="738"/>
      <c r="NMW1" s="738"/>
      <c r="NMX1" s="738"/>
      <c r="NMY1" s="738"/>
      <c r="NMZ1" s="738"/>
      <c r="NNA1" s="738"/>
      <c r="NNB1" s="738"/>
      <c r="NNC1" s="738"/>
      <c r="NND1" s="738"/>
      <c r="NNE1" s="738"/>
      <c r="NNF1" s="738"/>
      <c r="NNG1" s="738"/>
      <c r="NNH1" s="738"/>
      <c r="NNI1" s="738"/>
      <c r="NNJ1" s="738"/>
      <c r="NNK1" s="738"/>
      <c r="NNL1" s="738"/>
      <c r="NNM1" s="738"/>
      <c r="NNN1" s="738"/>
      <c r="NNO1" s="738"/>
      <c r="NNP1" s="738"/>
      <c r="NNQ1" s="738"/>
      <c r="NNR1" s="738"/>
      <c r="NNS1" s="738"/>
      <c r="NNT1" s="738"/>
      <c r="NNU1" s="738"/>
      <c r="NNV1" s="738"/>
      <c r="NNW1" s="738"/>
      <c r="NNX1" s="738"/>
      <c r="NNY1" s="738"/>
      <c r="NNZ1" s="738"/>
      <c r="NOA1" s="738"/>
      <c r="NOB1" s="738"/>
      <c r="NOC1" s="738"/>
      <c r="NOD1" s="738"/>
      <c r="NOE1" s="738"/>
      <c r="NOF1" s="738"/>
      <c r="NOG1" s="738"/>
      <c r="NOH1" s="738"/>
      <c r="NOI1" s="738"/>
      <c r="NOJ1" s="738"/>
      <c r="NOK1" s="738"/>
      <c r="NOL1" s="738"/>
      <c r="NOM1" s="738"/>
      <c r="NON1" s="738"/>
      <c r="NOO1" s="738"/>
      <c r="NOP1" s="738"/>
      <c r="NOQ1" s="738"/>
      <c r="NOR1" s="738"/>
      <c r="NOS1" s="738"/>
      <c r="NOT1" s="738"/>
      <c r="NOU1" s="738"/>
      <c r="NOV1" s="738"/>
      <c r="NOW1" s="738"/>
      <c r="NOX1" s="738"/>
      <c r="NOY1" s="738"/>
      <c r="NOZ1" s="738"/>
      <c r="NPA1" s="738"/>
      <c r="NPB1" s="738"/>
      <c r="NPC1" s="738"/>
      <c r="NPD1" s="738"/>
      <c r="NPE1" s="738"/>
      <c r="NPF1" s="738"/>
      <c r="NPG1" s="738"/>
      <c r="NPH1" s="738"/>
      <c r="NPI1" s="738"/>
      <c r="NPJ1" s="738"/>
      <c r="NPK1" s="738"/>
      <c r="NPL1" s="738"/>
      <c r="NPM1" s="738"/>
      <c r="NPN1" s="738"/>
      <c r="NPO1" s="738"/>
      <c r="NPP1" s="738"/>
      <c r="NPQ1" s="738"/>
      <c r="NPR1" s="738"/>
      <c r="NPS1" s="738"/>
      <c r="NPT1" s="738"/>
      <c r="NPU1" s="738"/>
      <c r="NPV1" s="738"/>
      <c r="NPW1" s="738"/>
      <c r="NPX1" s="738"/>
      <c r="NPY1" s="738"/>
      <c r="NPZ1" s="738"/>
      <c r="NQA1" s="738"/>
      <c r="NQB1" s="738"/>
      <c r="NQC1" s="738"/>
      <c r="NQD1" s="738"/>
      <c r="NQE1" s="738"/>
      <c r="NQF1" s="738"/>
      <c r="NQG1" s="738"/>
      <c r="NQH1" s="738"/>
      <c r="NQI1" s="738"/>
      <c r="NQJ1" s="738"/>
      <c r="NQK1" s="738"/>
      <c r="NQL1" s="738"/>
      <c r="NQM1" s="738"/>
      <c r="NQN1" s="738"/>
      <c r="NQO1" s="738"/>
      <c r="NQP1" s="738"/>
      <c r="NQQ1" s="738"/>
      <c r="NQR1" s="738"/>
      <c r="NQS1" s="738"/>
      <c r="NQT1" s="738"/>
      <c r="NQU1" s="738"/>
      <c r="NQV1" s="738"/>
      <c r="NQW1" s="738"/>
      <c r="NQX1" s="738"/>
      <c r="NQY1" s="738"/>
      <c r="NQZ1" s="738"/>
      <c r="NRA1" s="738"/>
      <c r="NRB1" s="738"/>
      <c r="NRC1" s="738"/>
      <c r="NRD1" s="738"/>
      <c r="NRE1" s="738"/>
      <c r="NRF1" s="738"/>
      <c r="NRG1" s="738"/>
      <c r="NRH1" s="738"/>
      <c r="NRI1" s="738"/>
      <c r="NRJ1" s="738"/>
      <c r="NRK1" s="738"/>
      <c r="NRL1" s="738"/>
      <c r="NRM1" s="738"/>
      <c r="NRN1" s="738"/>
      <c r="NRO1" s="738"/>
      <c r="NRP1" s="738"/>
      <c r="NRQ1" s="738"/>
      <c r="NRR1" s="738"/>
      <c r="NRS1" s="738"/>
      <c r="NRT1" s="738"/>
      <c r="NRU1" s="738"/>
      <c r="NRV1" s="738"/>
      <c r="NRW1" s="738"/>
      <c r="NRX1" s="738"/>
      <c r="NRY1" s="738"/>
      <c r="NRZ1" s="738"/>
      <c r="NSA1" s="738"/>
      <c r="NSB1" s="738"/>
      <c r="NSC1" s="738"/>
      <c r="NSD1" s="738"/>
      <c r="NSE1" s="738"/>
      <c r="NSF1" s="738"/>
      <c r="NSG1" s="738"/>
      <c r="NSH1" s="738"/>
      <c r="NSI1" s="738"/>
      <c r="NSJ1" s="738"/>
      <c r="NSK1" s="738"/>
      <c r="NSL1" s="738"/>
      <c r="NSM1" s="738"/>
      <c r="NSN1" s="738"/>
      <c r="NSO1" s="738"/>
      <c r="NSP1" s="738"/>
      <c r="NSQ1" s="738"/>
      <c r="NSR1" s="738"/>
      <c r="NSS1" s="738"/>
      <c r="NST1" s="738"/>
      <c r="NSU1" s="738"/>
      <c r="NSV1" s="738"/>
      <c r="NSW1" s="738"/>
      <c r="NSX1" s="738"/>
      <c r="NSY1" s="738"/>
      <c r="NSZ1" s="738"/>
      <c r="NTA1" s="738"/>
      <c r="NTB1" s="738"/>
      <c r="NTC1" s="738"/>
      <c r="NTD1" s="738"/>
      <c r="NTE1" s="738"/>
      <c r="NTF1" s="738"/>
      <c r="NTG1" s="738"/>
      <c r="NTH1" s="738"/>
      <c r="NTI1" s="738"/>
      <c r="NTJ1" s="738"/>
      <c r="NTK1" s="738"/>
      <c r="NTL1" s="738"/>
      <c r="NTM1" s="738"/>
      <c r="NTN1" s="738"/>
      <c r="NTO1" s="738"/>
      <c r="NTP1" s="738"/>
      <c r="NTQ1" s="738"/>
      <c r="NTR1" s="738"/>
      <c r="NTS1" s="738"/>
      <c r="NTT1" s="738"/>
      <c r="NTU1" s="738"/>
      <c r="NTV1" s="738"/>
      <c r="NTW1" s="738"/>
      <c r="NTX1" s="738"/>
      <c r="NTY1" s="738"/>
      <c r="NTZ1" s="738"/>
      <c r="NUA1" s="738"/>
      <c r="NUB1" s="738"/>
      <c r="NUC1" s="738"/>
      <c r="NUD1" s="738"/>
      <c r="NUE1" s="738"/>
      <c r="NUF1" s="738"/>
      <c r="NUG1" s="738"/>
      <c r="NUH1" s="738"/>
      <c r="NUI1" s="738"/>
      <c r="NUJ1" s="738"/>
      <c r="NUK1" s="738"/>
      <c r="NUL1" s="738"/>
      <c r="NUM1" s="738"/>
      <c r="NUN1" s="738"/>
      <c r="NUO1" s="738"/>
      <c r="NUP1" s="738"/>
      <c r="NUQ1" s="738"/>
      <c r="NUR1" s="738"/>
      <c r="NUS1" s="738"/>
      <c r="NUT1" s="738"/>
      <c r="NUU1" s="738"/>
      <c r="NUV1" s="738"/>
      <c r="NUW1" s="738"/>
      <c r="NUX1" s="738"/>
      <c r="NUY1" s="738"/>
      <c r="NUZ1" s="738"/>
      <c r="NVA1" s="738"/>
      <c r="NVB1" s="738"/>
      <c r="NVC1" s="738"/>
      <c r="NVD1" s="738"/>
      <c r="NVE1" s="738"/>
      <c r="NVF1" s="738"/>
      <c r="NVG1" s="738"/>
      <c r="NVH1" s="738"/>
      <c r="NVI1" s="738"/>
      <c r="NVJ1" s="738"/>
      <c r="NVK1" s="738"/>
      <c r="NVL1" s="738"/>
      <c r="NVM1" s="738"/>
      <c r="NVN1" s="738"/>
      <c r="NVO1" s="738"/>
      <c r="NVP1" s="738"/>
      <c r="NVQ1" s="738"/>
      <c r="NVR1" s="738"/>
      <c r="NVS1" s="738"/>
      <c r="NVT1" s="738"/>
      <c r="NVU1" s="738"/>
      <c r="NVV1" s="738"/>
      <c r="NVW1" s="738"/>
      <c r="NVX1" s="738"/>
      <c r="NVY1" s="738"/>
      <c r="NVZ1" s="738"/>
      <c r="NWA1" s="738"/>
      <c r="NWB1" s="738"/>
      <c r="NWC1" s="738"/>
      <c r="NWD1" s="738"/>
      <c r="NWE1" s="738"/>
      <c r="NWF1" s="738"/>
      <c r="NWG1" s="738"/>
      <c r="NWH1" s="738"/>
      <c r="NWI1" s="738"/>
      <c r="NWJ1" s="738"/>
      <c r="NWK1" s="738"/>
      <c r="NWL1" s="738"/>
      <c r="NWM1" s="738"/>
      <c r="NWN1" s="738"/>
      <c r="NWO1" s="738"/>
      <c r="NWP1" s="738"/>
      <c r="NWQ1" s="738"/>
      <c r="NWR1" s="738"/>
      <c r="NWS1" s="738"/>
      <c r="NWT1" s="738"/>
      <c r="NWU1" s="738"/>
      <c r="NWV1" s="738"/>
      <c r="NWW1" s="738"/>
      <c r="NWX1" s="738"/>
      <c r="NWY1" s="738"/>
      <c r="NWZ1" s="738"/>
      <c r="NXA1" s="738"/>
      <c r="NXB1" s="738"/>
      <c r="NXC1" s="738"/>
      <c r="NXD1" s="738"/>
      <c r="NXE1" s="738"/>
      <c r="NXF1" s="738"/>
      <c r="NXG1" s="738"/>
      <c r="NXH1" s="738"/>
      <c r="NXI1" s="738"/>
      <c r="NXJ1" s="738"/>
      <c r="NXK1" s="738"/>
      <c r="NXL1" s="738"/>
      <c r="NXM1" s="738"/>
      <c r="NXN1" s="738"/>
      <c r="NXO1" s="738"/>
      <c r="NXP1" s="738"/>
      <c r="NXQ1" s="738"/>
      <c r="NXR1" s="738"/>
      <c r="NXS1" s="738"/>
      <c r="NXT1" s="738"/>
      <c r="NXU1" s="738"/>
      <c r="NXV1" s="738"/>
      <c r="NXW1" s="738"/>
      <c r="NXX1" s="738"/>
      <c r="NXY1" s="738"/>
      <c r="NXZ1" s="738"/>
      <c r="NYA1" s="738"/>
      <c r="NYB1" s="738"/>
      <c r="NYC1" s="738"/>
      <c r="NYD1" s="738"/>
      <c r="NYE1" s="738"/>
      <c r="NYF1" s="738"/>
      <c r="NYG1" s="738"/>
      <c r="NYH1" s="738"/>
      <c r="NYI1" s="738"/>
      <c r="NYJ1" s="738"/>
      <c r="NYK1" s="738"/>
      <c r="NYL1" s="738"/>
      <c r="NYM1" s="738"/>
      <c r="NYN1" s="738"/>
      <c r="NYO1" s="738"/>
      <c r="NYP1" s="738"/>
      <c r="NYQ1" s="738"/>
      <c r="NYR1" s="738"/>
      <c r="NYS1" s="738"/>
      <c r="NYT1" s="738"/>
      <c r="NYU1" s="738"/>
      <c r="NYV1" s="738"/>
      <c r="NYW1" s="738"/>
      <c r="NYX1" s="738"/>
      <c r="NYY1" s="738"/>
      <c r="NYZ1" s="738"/>
      <c r="NZA1" s="738"/>
      <c r="NZB1" s="738"/>
      <c r="NZC1" s="738"/>
      <c r="NZD1" s="738"/>
      <c r="NZE1" s="738"/>
      <c r="NZF1" s="738"/>
      <c r="NZG1" s="738"/>
      <c r="NZH1" s="738"/>
      <c r="NZI1" s="738"/>
      <c r="NZJ1" s="738"/>
      <c r="NZK1" s="738"/>
      <c r="NZL1" s="738"/>
      <c r="NZM1" s="738"/>
      <c r="NZN1" s="738"/>
      <c r="NZO1" s="738"/>
      <c r="NZP1" s="738"/>
      <c r="NZQ1" s="738"/>
      <c r="NZR1" s="738"/>
      <c r="NZS1" s="738"/>
      <c r="NZT1" s="738"/>
      <c r="NZU1" s="738"/>
      <c r="NZV1" s="738"/>
      <c r="NZW1" s="738"/>
      <c r="NZX1" s="738"/>
      <c r="NZY1" s="738"/>
      <c r="NZZ1" s="738"/>
      <c r="OAA1" s="738"/>
      <c r="OAB1" s="738"/>
      <c r="OAC1" s="738"/>
      <c r="OAD1" s="738"/>
      <c r="OAE1" s="738"/>
      <c r="OAF1" s="738"/>
      <c r="OAG1" s="738"/>
      <c r="OAH1" s="738"/>
      <c r="OAI1" s="738"/>
      <c r="OAJ1" s="738"/>
      <c r="OAK1" s="738"/>
      <c r="OAL1" s="738"/>
      <c r="OAM1" s="738"/>
      <c r="OAN1" s="738"/>
      <c r="OAO1" s="738"/>
      <c r="OAP1" s="738"/>
      <c r="OAQ1" s="738"/>
      <c r="OAR1" s="738"/>
      <c r="OAS1" s="738"/>
      <c r="OAT1" s="738"/>
      <c r="OAU1" s="738"/>
      <c r="OAV1" s="738"/>
      <c r="OAW1" s="738"/>
      <c r="OAX1" s="738"/>
      <c r="OAY1" s="738"/>
      <c r="OAZ1" s="738"/>
      <c r="OBA1" s="738"/>
      <c r="OBB1" s="738"/>
      <c r="OBC1" s="738"/>
      <c r="OBD1" s="738"/>
      <c r="OBE1" s="738"/>
      <c r="OBF1" s="738"/>
      <c r="OBG1" s="738"/>
      <c r="OBH1" s="738"/>
      <c r="OBI1" s="738"/>
      <c r="OBJ1" s="738"/>
      <c r="OBK1" s="738"/>
      <c r="OBL1" s="738"/>
      <c r="OBM1" s="738"/>
      <c r="OBN1" s="738"/>
      <c r="OBO1" s="738"/>
      <c r="OBP1" s="738"/>
      <c r="OBQ1" s="738"/>
      <c r="OBR1" s="738"/>
      <c r="OBS1" s="738"/>
      <c r="OBT1" s="738"/>
      <c r="OBU1" s="738"/>
      <c r="OBV1" s="738"/>
      <c r="OBW1" s="738"/>
      <c r="OBX1" s="738"/>
      <c r="OBY1" s="738"/>
      <c r="OBZ1" s="738"/>
      <c r="OCA1" s="738"/>
      <c r="OCB1" s="738"/>
      <c r="OCC1" s="738"/>
      <c r="OCD1" s="738"/>
      <c r="OCE1" s="738"/>
      <c r="OCF1" s="738"/>
      <c r="OCG1" s="738"/>
      <c r="OCH1" s="738"/>
      <c r="OCI1" s="738"/>
      <c r="OCJ1" s="738"/>
      <c r="OCK1" s="738"/>
      <c r="OCL1" s="738"/>
      <c r="OCM1" s="738"/>
      <c r="OCN1" s="738"/>
      <c r="OCO1" s="738"/>
      <c r="OCP1" s="738"/>
      <c r="OCQ1" s="738"/>
      <c r="OCR1" s="738"/>
      <c r="OCS1" s="738"/>
      <c r="OCT1" s="738"/>
      <c r="OCU1" s="738"/>
      <c r="OCV1" s="738"/>
      <c r="OCW1" s="738"/>
      <c r="OCX1" s="738"/>
      <c r="OCY1" s="738"/>
      <c r="OCZ1" s="738"/>
      <c r="ODA1" s="738"/>
      <c r="ODB1" s="738"/>
      <c r="ODC1" s="738"/>
      <c r="ODD1" s="738"/>
      <c r="ODE1" s="738"/>
      <c r="ODF1" s="738"/>
      <c r="ODG1" s="738"/>
      <c r="ODH1" s="738"/>
      <c r="ODI1" s="738"/>
      <c r="ODJ1" s="738"/>
      <c r="ODK1" s="738"/>
      <c r="ODL1" s="738"/>
      <c r="ODM1" s="738"/>
      <c r="ODN1" s="738"/>
      <c r="ODO1" s="738"/>
      <c r="ODP1" s="738"/>
      <c r="ODQ1" s="738"/>
      <c r="ODR1" s="738"/>
      <c r="ODS1" s="738"/>
      <c r="ODT1" s="738"/>
      <c r="ODU1" s="738"/>
      <c r="ODV1" s="738"/>
      <c r="ODW1" s="738"/>
      <c r="ODX1" s="738"/>
      <c r="ODY1" s="738"/>
      <c r="ODZ1" s="738"/>
      <c r="OEA1" s="738"/>
      <c r="OEB1" s="738"/>
      <c r="OEC1" s="738"/>
      <c r="OED1" s="738"/>
      <c r="OEE1" s="738"/>
      <c r="OEF1" s="738"/>
      <c r="OEG1" s="738"/>
      <c r="OEH1" s="738"/>
      <c r="OEI1" s="738"/>
      <c r="OEJ1" s="738"/>
      <c r="OEK1" s="738"/>
      <c r="OEL1" s="738"/>
      <c r="OEM1" s="738"/>
      <c r="OEN1" s="738"/>
      <c r="OEO1" s="738"/>
      <c r="OEP1" s="738"/>
      <c r="OEQ1" s="738"/>
      <c r="OER1" s="738"/>
      <c r="OES1" s="738"/>
      <c r="OET1" s="738"/>
      <c r="OEU1" s="738"/>
      <c r="OEV1" s="738"/>
      <c r="OEW1" s="738"/>
      <c r="OEX1" s="738"/>
      <c r="OEY1" s="738"/>
      <c r="OEZ1" s="738"/>
      <c r="OFA1" s="738"/>
      <c r="OFB1" s="738"/>
      <c r="OFC1" s="738"/>
      <c r="OFD1" s="738"/>
      <c r="OFE1" s="738"/>
      <c r="OFF1" s="738"/>
      <c r="OFG1" s="738"/>
      <c r="OFH1" s="738"/>
      <c r="OFI1" s="738"/>
      <c r="OFJ1" s="738"/>
      <c r="OFK1" s="738"/>
      <c r="OFL1" s="738"/>
      <c r="OFM1" s="738"/>
      <c r="OFN1" s="738"/>
      <c r="OFO1" s="738"/>
      <c r="OFP1" s="738"/>
      <c r="OFQ1" s="738"/>
      <c r="OFR1" s="738"/>
      <c r="OFS1" s="738"/>
      <c r="OFT1" s="738"/>
      <c r="OFU1" s="738"/>
      <c r="OFV1" s="738"/>
      <c r="OFW1" s="738"/>
      <c r="OFX1" s="738"/>
      <c r="OFY1" s="738"/>
      <c r="OFZ1" s="738"/>
      <c r="OGA1" s="738"/>
      <c r="OGB1" s="738"/>
      <c r="OGC1" s="738"/>
      <c r="OGD1" s="738"/>
      <c r="OGE1" s="738"/>
      <c r="OGF1" s="738"/>
      <c r="OGG1" s="738"/>
      <c r="OGH1" s="738"/>
      <c r="OGI1" s="738"/>
      <c r="OGJ1" s="738"/>
      <c r="OGK1" s="738"/>
      <c r="OGL1" s="738"/>
      <c r="OGM1" s="738"/>
      <c r="OGN1" s="738"/>
      <c r="OGO1" s="738"/>
      <c r="OGP1" s="738"/>
      <c r="OGQ1" s="738"/>
      <c r="OGR1" s="738"/>
      <c r="OGS1" s="738"/>
      <c r="OGT1" s="738"/>
      <c r="OGU1" s="738"/>
      <c r="OGV1" s="738"/>
      <c r="OGW1" s="738"/>
      <c r="OGX1" s="738"/>
      <c r="OGY1" s="738"/>
      <c r="OGZ1" s="738"/>
      <c r="OHA1" s="738"/>
      <c r="OHB1" s="738"/>
      <c r="OHC1" s="738"/>
      <c r="OHD1" s="738"/>
      <c r="OHE1" s="738"/>
      <c r="OHF1" s="738"/>
      <c r="OHG1" s="738"/>
      <c r="OHH1" s="738"/>
      <c r="OHI1" s="738"/>
      <c r="OHJ1" s="738"/>
      <c r="OHK1" s="738"/>
      <c r="OHL1" s="738"/>
      <c r="OHM1" s="738"/>
      <c r="OHN1" s="738"/>
      <c r="OHO1" s="738"/>
      <c r="OHP1" s="738"/>
      <c r="OHQ1" s="738"/>
      <c r="OHR1" s="738"/>
      <c r="OHS1" s="738"/>
      <c r="OHT1" s="738"/>
      <c r="OHU1" s="738"/>
      <c r="OHV1" s="738"/>
      <c r="OHW1" s="738"/>
      <c r="OHX1" s="738"/>
      <c r="OHY1" s="738"/>
      <c r="OHZ1" s="738"/>
      <c r="OIA1" s="738"/>
      <c r="OIB1" s="738"/>
      <c r="OIC1" s="738"/>
      <c r="OID1" s="738"/>
      <c r="OIE1" s="738"/>
      <c r="OIF1" s="738"/>
      <c r="OIG1" s="738"/>
      <c r="OIH1" s="738"/>
      <c r="OII1" s="738"/>
      <c r="OIJ1" s="738"/>
      <c r="OIK1" s="738"/>
      <c r="OIL1" s="738"/>
      <c r="OIM1" s="738"/>
      <c r="OIN1" s="738"/>
      <c r="OIO1" s="738"/>
      <c r="OIP1" s="738"/>
      <c r="OIQ1" s="738"/>
      <c r="OIR1" s="738"/>
      <c r="OIS1" s="738"/>
      <c r="OIT1" s="738"/>
      <c r="OIU1" s="738"/>
      <c r="OIV1" s="738"/>
      <c r="OIW1" s="738"/>
      <c r="OIX1" s="738"/>
      <c r="OIY1" s="738"/>
      <c r="OIZ1" s="738"/>
      <c r="OJA1" s="738"/>
      <c r="OJB1" s="738"/>
      <c r="OJC1" s="738"/>
      <c r="OJD1" s="738"/>
      <c r="OJE1" s="738"/>
      <c r="OJF1" s="738"/>
      <c r="OJG1" s="738"/>
      <c r="OJH1" s="738"/>
      <c r="OJI1" s="738"/>
      <c r="OJJ1" s="738"/>
      <c r="OJK1" s="738"/>
      <c r="OJL1" s="738"/>
      <c r="OJM1" s="738"/>
      <c r="OJN1" s="738"/>
      <c r="OJO1" s="738"/>
      <c r="OJP1" s="738"/>
      <c r="OJQ1" s="738"/>
      <c r="OJR1" s="738"/>
      <c r="OJS1" s="738"/>
      <c r="OJT1" s="738"/>
      <c r="OJU1" s="738"/>
      <c r="OJV1" s="738"/>
      <c r="OJW1" s="738"/>
      <c r="OJX1" s="738"/>
      <c r="OJY1" s="738"/>
      <c r="OJZ1" s="738"/>
      <c r="OKA1" s="738"/>
      <c r="OKB1" s="738"/>
      <c r="OKC1" s="738"/>
      <c r="OKD1" s="738"/>
      <c r="OKE1" s="738"/>
      <c r="OKF1" s="738"/>
      <c r="OKG1" s="738"/>
      <c r="OKH1" s="738"/>
      <c r="OKI1" s="738"/>
      <c r="OKJ1" s="738"/>
      <c r="OKK1" s="738"/>
      <c r="OKL1" s="738"/>
      <c r="OKM1" s="738"/>
      <c r="OKN1" s="738"/>
      <c r="OKO1" s="738"/>
      <c r="OKP1" s="738"/>
      <c r="OKQ1" s="738"/>
      <c r="OKR1" s="738"/>
      <c r="OKS1" s="738"/>
      <c r="OKT1" s="738"/>
      <c r="OKU1" s="738"/>
      <c r="OKV1" s="738"/>
      <c r="OKW1" s="738"/>
      <c r="OKX1" s="738"/>
      <c r="OKY1" s="738"/>
      <c r="OKZ1" s="738"/>
      <c r="OLA1" s="738"/>
      <c r="OLB1" s="738"/>
      <c r="OLC1" s="738"/>
      <c r="OLD1" s="738"/>
      <c r="OLE1" s="738"/>
      <c r="OLF1" s="738"/>
      <c r="OLG1" s="738"/>
      <c r="OLH1" s="738"/>
      <c r="OLI1" s="738"/>
      <c r="OLJ1" s="738"/>
      <c r="OLK1" s="738"/>
      <c r="OLL1" s="738"/>
      <c r="OLM1" s="738"/>
      <c r="OLN1" s="738"/>
      <c r="OLO1" s="738"/>
      <c r="OLP1" s="738"/>
      <c r="OLQ1" s="738"/>
      <c r="OLR1" s="738"/>
      <c r="OLS1" s="738"/>
      <c r="OLT1" s="738"/>
      <c r="OLU1" s="738"/>
      <c r="OLV1" s="738"/>
      <c r="OLW1" s="738"/>
      <c r="OLX1" s="738"/>
      <c r="OLY1" s="738"/>
      <c r="OLZ1" s="738"/>
      <c r="OMA1" s="738"/>
      <c r="OMB1" s="738"/>
      <c r="OMC1" s="738"/>
      <c r="OMD1" s="738"/>
      <c r="OME1" s="738"/>
      <c r="OMF1" s="738"/>
      <c r="OMG1" s="738"/>
      <c r="OMH1" s="738"/>
      <c r="OMI1" s="738"/>
      <c r="OMJ1" s="738"/>
      <c r="OMK1" s="738"/>
      <c r="OML1" s="738"/>
      <c r="OMM1" s="738"/>
      <c r="OMN1" s="738"/>
      <c r="OMO1" s="738"/>
      <c r="OMP1" s="738"/>
      <c r="OMQ1" s="738"/>
      <c r="OMR1" s="738"/>
      <c r="OMS1" s="738"/>
      <c r="OMT1" s="738"/>
      <c r="OMU1" s="738"/>
      <c r="OMV1" s="738"/>
      <c r="OMW1" s="738"/>
      <c r="OMX1" s="738"/>
      <c r="OMY1" s="738"/>
      <c r="OMZ1" s="738"/>
      <c r="ONA1" s="738"/>
      <c r="ONB1" s="738"/>
      <c r="ONC1" s="738"/>
      <c r="OND1" s="738"/>
      <c r="ONE1" s="738"/>
      <c r="ONF1" s="738"/>
      <c r="ONG1" s="738"/>
      <c r="ONH1" s="738"/>
      <c r="ONI1" s="738"/>
      <c r="ONJ1" s="738"/>
      <c r="ONK1" s="738"/>
      <c r="ONL1" s="738"/>
      <c r="ONM1" s="738"/>
      <c r="ONN1" s="738"/>
      <c r="ONO1" s="738"/>
      <c r="ONP1" s="738"/>
      <c r="ONQ1" s="738"/>
      <c r="ONR1" s="738"/>
      <c r="ONS1" s="738"/>
      <c r="ONT1" s="738"/>
      <c r="ONU1" s="738"/>
      <c r="ONV1" s="738"/>
      <c r="ONW1" s="738"/>
      <c r="ONX1" s="738"/>
      <c r="ONY1" s="738"/>
      <c r="ONZ1" s="738"/>
      <c r="OOA1" s="738"/>
      <c r="OOB1" s="738"/>
      <c r="OOC1" s="738"/>
      <c r="OOD1" s="738"/>
      <c r="OOE1" s="738"/>
      <c r="OOF1" s="738"/>
      <c r="OOG1" s="738"/>
      <c r="OOH1" s="738"/>
      <c r="OOI1" s="738"/>
      <c r="OOJ1" s="738"/>
      <c r="OOK1" s="738"/>
      <c r="OOL1" s="738"/>
      <c r="OOM1" s="738"/>
      <c r="OON1" s="738"/>
      <c r="OOO1" s="738"/>
      <c r="OOP1" s="738"/>
      <c r="OOQ1" s="738"/>
      <c r="OOR1" s="738"/>
      <c r="OOS1" s="738"/>
      <c r="OOT1" s="738"/>
      <c r="OOU1" s="738"/>
      <c r="OOV1" s="738"/>
      <c r="OOW1" s="738"/>
      <c r="OOX1" s="738"/>
      <c r="OOY1" s="738"/>
      <c r="OOZ1" s="738"/>
      <c r="OPA1" s="738"/>
      <c r="OPB1" s="738"/>
      <c r="OPC1" s="738"/>
      <c r="OPD1" s="738"/>
      <c r="OPE1" s="738"/>
      <c r="OPF1" s="738"/>
      <c r="OPG1" s="738"/>
      <c r="OPH1" s="738"/>
      <c r="OPI1" s="738"/>
      <c r="OPJ1" s="738"/>
      <c r="OPK1" s="738"/>
      <c r="OPL1" s="738"/>
      <c r="OPM1" s="738"/>
      <c r="OPN1" s="738"/>
      <c r="OPO1" s="738"/>
      <c r="OPP1" s="738"/>
      <c r="OPQ1" s="738"/>
      <c r="OPR1" s="738"/>
      <c r="OPS1" s="738"/>
      <c r="OPT1" s="738"/>
      <c r="OPU1" s="738"/>
      <c r="OPV1" s="738"/>
      <c r="OPW1" s="738"/>
      <c r="OPX1" s="738"/>
      <c r="OPY1" s="738"/>
      <c r="OPZ1" s="738"/>
      <c r="OQA1" s="738"/>
      <c r="OQB1" s="738"/>
      <c r="OQC1" s="738"/>
      <c r="OQD1" s="738"/>
      <c r="OQE1" s="738"/>
      <c r="OQF1" s="738"/>
      <c r="OQG1" s="738"/>
      <c r="OQH1" s="738"/>
      <c r="OQI1" s="738"/>
      <c r="OQJ1" s="738"/>
      <c r="OQK1" s="738"/>
      <c r="OQL1" s="738"/>
      <c r="OQM1" s="738"/>
      <c r="OQN1" s="738"/>
      <c r="OQO1" s="738"/>
      <c r="OQP1" s="738"/>
      <c r="OQQ1" s="738"/>
      <c r="OQR1" s="738"/>
      <c r="OQS1" s="738"/>
      <c r="OQT1" s="738"/>
      <c r="OQU1" s="738"/>
      <c r="OQV1" s="738"/>
      <c r="OQW1" s="738"/>
      <c r="OQX1" s="738"/>
      <c r="OQY1" s="738"/>
      <c r="OQZ1" s="738"/>
      <c r="ORA1" s="738"/>
      <c r="ORB1" s="738"/>
      <c r="ORC1" s="738"/>
      <c r="ORD1" s="738"/>
      <c r="ORE1" s="738"/>
      <c r="ORF1" s="738"/>
      <c r="ORG1" s="738"/>
      <c r="ORH1" s="738"/>
      <c r="ORI1" s="738"/>
      <c r="ORJ1" s="738"/>
      <c r="ORK1" s="738"/>
      <c r="ORL1" s="738"/>
      <c r="ORM1" s="738"/>
      <c r="ORN1" s="738"/>
      <c r="ORO1" s="738"/>
      <c r="ORP1" s="738"/>
      <c r="ORQ1" s="738"/>
      <c r="ORR1" s="738"/>
      <c r="ORS1" s="738"/>
      <c r="ORT1" s="738"/>
      <c r="ORU1" s="738"/>
      <c r="ORV1" s="738"/>
      <c r="ORW1" s="738"/>
      <c r="ORX1" s="738"/>
      <c r="ORY1" s="738"/>
      <c r="ORZ1" s="738"/>
      <c r="OSA1" s="738"/>
      <c r="OSB1" s="738"/>
      <c r="OSC1" s="738"/>
      <c r="OSD1" s="738"/>
      <c r="OSE1" s="738"/>
      <c r="OSF1" s="738"/>
      <c r="OSG1" s="738"/>
      <c r="OSH1" s="738"/>
      <c r="OSI1" s="738"/>
      <c r="OSJ1" s="738"/>
      <c r="OSK1" s="738"/>
      <c r="OSL1" s="738"/>
      <c r="OSM1" s="738"/>
      <c r="OSN1" s="738"/>
      <c r="OSO1" s="738"/>
      <c r="OSP1" s="738"/>
      <c r="OSQ1" s="738"/>
      <c r="OSR1" s="738"/>
      <c r="OSS1" s="738"/>
      <c r="OST1" s="738"/>
      <c r="OSU1" s="738"/>
      <c r="OSV1" s="738"/>
      <c r="OSW1" s="738"/>
      <c r="OSX1" s="738"/>
      <c r="OSY1" s="738"/>
      <c r="OSZ1" s="738"/>
      <c r="OTA1" s="738"/>
      <c r="OTB1" s="738"/>
      <c r="OTC1" s="738"/>
      <c r="OTD1" s="738"/>
      <c r="OTE1" s="738"/>
      <c r="OTF1" s="738"/>
      <c r="OTG1" s="738"/>
      <c r="OTH1" s="738"/>
      <c r="OTI1" s="738"/>
      <c r="OTJ1" s="738"/>
      <c r="OTK1" s="738"/>
      <c r="OTL1" s="738"/>
      <c r="OTM1" s="738"/>
      <c r="OTN1" s="738"/>
      <c r="OTO1" s="738"/>
      <c r="OTP1" s="738"/>
      <c r="OTQ1" s="738"/>
      <c r="OTR1" s="738"/>
      <c r="OTS1" s="738"/>
      <c r="OTT1" s="738"/>
      <c r="OTU1" s="738"/>
      <c r="OTV1" s="738"/>
      <c r="OTW1" s="738"/>
      <c r="OTX1" s="738"/>
      <c r="OTY1" s="738"/>
      <c r="OTZ1" s="738"/>
      <c r="OUA1" s="738"/>
      <c r="OUB1" s="738"/>
      <c r="OUC1" s="738"/>
      <c r="OUD1" s="738"/>
      <c r="OUE1" s="738"/>
      <c r="OUF1" s="738"/>
      <c r="OUG1" s="738"/>
      <c r="OUH1" s="738"/>
      <c r="OUI1" s="738"/>
      <c r="OUJ1" s="738"/>
      <c r="OUK1" s="738"/>
      <c r="OUL1" s="738"/>
      <c r="OUM1" s="738"/>
      <c r="OUN1" s="738"/>
      <c r="OUO1" s="738"/>
      <c r="OUP1" s="738"/>
      <c r="OUQ1" s="738"/>
      <c r="OUR1" s="738"/>
      <c r="OUS1" s="738"/>
      <c r="OUT1" s="738"/>
      <c r="OUU1" s="738"/>
      <c r="OUV1" s="738"/>
      <c r="OUW1" s="738"/>
      <c r="OUX1" s="738"/>
      <c r="OUY1" s="738"/>
      <c r="OUZ1" s="738"/>
      <c r="OVA1" s="738"/>
      <c r="OVB1" s="738"/>
      <c r="OVC1" s="738"/>
      <c r="OVD1" s="738"/>
      <c r="OVE1" s="738"/>
      <c r="OVF1" s="738"/>
      <c r="OVG1" s="738"/>
      <c r="OVH1" s="738"/>
      <c r="OVI1" s="738"/>
      <c r="OVJ1" s="738"/>
      <c r="OVK1" s="738"/>
      <c r="OVL1" s="738"/>
      <c r="OVM1" s="738"/>
      <c r="OVN1" s="738"/>
      <c r="OVO1" s="738"/>
      <c r="OVP1" s="738"/>
      <c r="OVQ1" s="738"/>
      <c r="OVR1" s="738"/>
      <c r="OVS1" s="738"/>
      <c r="OVT1" s="738"/>
      <c r="OVU1" s="738"/>
      <c r="OVV1" s="738"/>
      <c r="OVW1" s="738"/>
      <c r="OVX1" s="738"/>
      <c r="OVY1" s="738"/>
      <c r="OVZ1" s="738"/>
      <c r="OWA1" s="738"/>
      <c r="OWB1" s="738"/>
      <c r="OWC1" s="738"/>
      <c r="OWD1" s="738"/>
      <c r="OWE1" s="738"/>
      <c r="OWF1" s="738"/>
      <c r="OWG1" s="738"/>
      <c r="OWH1" s="738"/>
      <c r="OWI1" s="738"/>
      <c r="OWJ1" s="738"/>
      <c r="OWK1" s="738"/>
      <c r="OWL1" s="738"/>
      <c r="OWM1" s="738"/>
      <c r="OWN1" s="738"/>
      <c r="OWO1" s="738"/>
      <c r="OWP1" s="738"/>
      <c r="OWQ1" s="738"/>
      <c r="OWR1" s="738"/>
      <c r="OWS1" s="738"/>
      <c r="OWT1" s="738"/>
      <c r="OWU1" s="738"/>
      <c r="OWV1" s="738"/>
      <c r="OWW1" s="738"/>
      <c r="OWX1" s="738"/>
      <c r="OWY1" s="738"/>
      <c r="OWZ1" s="738"/>
      <c r="OXA1" s="738"/>
      <c r="OXB1" s="738"/>
      <c r="OXC1" s="738"/>
      <c r="OXD1" s="738"/>
      <c r="OXE1" s="738"/>
      <c r="OXF1" s="738"/>
      <c r="OXG1" s="738"/>
      <c r="OXH1" s="738"/>
      <c r="OXI1" s="738"/>
      <c r="OXJ1" s="738"/>
      <c r="OXK1" s="738"/>
      <c r="OXL1" s="738"/>
      <c r="OXM1" s="738"/>
      <c r="OXN1" s="738"/>
      <c r="OXO1" s="738"/>
      <c r="OXP1" s="738"/>
      <c r="OXQ1" s="738"/>
      <c r="OXR1" s="738"/>
      <c r="OXS1" s="738"/>
      <c r="OXT1" s="738"/>
      <c r="OXU1" s="738"/>
      <c r="OXV1" s="738"/>
      <c r="OXW1" s="738"/>
      <c r="OXX1" s="738"/>
      <c r="OXY1" s="738"/>
      <c r="OXZ1" s="738"/>
      <c r="OYA1" s="738"/>
      <c r="OYB1" s="738"/>
      <c r="OYC1" s="738"/>
      <c r="OYD1" s="738"/>
      <c r="OYE1" s="738"/>
      <c r="OYF1" s="738"/>
      <c r="OYG1" s="738"/>
      <c r="OYH1" s="738"/>
      <c r="OYI1" s="738"/>
      <c r="OYJ1" s="738"/>
      <c r="OYK1" s="738"/>
      <c r="OYL1" s="738"/>
      <c r="OYM1" s="738"/>
      <c r="OYN1" s="738"/>
      <c r="OYO1" s="738"/>
      <c r="OYP1" s="738"/>
      <c r="OYQ1" s="738"/>
      <c r="OYR1" s="738"/>
      <c r="OYS1" s="738"/>
      <c r="OYT1" s="738"/>
      <c r="OYU1" s="738"/>
      <c r="OYV1" s="738"/>
      <c r="OYW1" s="738"/>
      <c r="OYX1" s="738"/>
      <c r="OYY1" s="738"/>
      <c r="OYZ1" s="738"/>
      <c r="OZA1" s="738"/>
      <c r="OZB1" s="738"/>
      <c r="OZC1" s="738"/>
      <c r="OZD1" s="738"/>
      <c r="OZE1" s="738"/>
      <c r="OZF1" s="738"/>
      <c r="OZG1" s="738"/>
      <c r="OZH1" s="738"/>
      <c r="OZI1" s="738"/>
      <c r="OZJ1" s="738"/>
      <c r="OZK1" s="738"/>
      <c r="OZL1" s="738"/>
      <c r="OZM1" s="738"/>
      <c r="OZN1" s="738"/>
      <c r="OZO1" s="738"/>
      <c r="OZP1" s="738"/>
      <c r="OZQ1" s="738"/>
      <c r="OZR1" s="738"/>
      <c r="OZS1" s="738"/>
      <c r="OZT1" s="738"/>
      <c r="OZU1" s="738"/>
      <c r="OZV1" s="738"/>
      <c r="OZW1" s="738"/>
      <c r="OZX1" s="738"/>
      <c r="OZY1" s="738"/>
      <c r="OZZ1" s="738"/>
      <c r="PAA1" s="738"/>
      <c r="PAB1" s="738"/>
      <c r="PAC1" s="738"/>
      <c r="PAD1" s="738"/>
      <c r="PAE1" s="738"/>
      <c r="PAF1" s="738"/>
      <c r="PAG1" s="738"/>
      <c r="PAH1" s="738"/>
      <c r="PAI1" s="738"/>
      <c r="PAJ1" s="738"/>
      <c r="PAK1" s="738"/>
      <c r="PAL1" s="738"/>
      <c r="PAM1" s="738"/>
      <c r="PAN1" s="738"/>
      <c r="PAO1" s="738"/>
      <c r="PAP1" s="738"/>
      <c r="PAQ1" s="738"/>
      <c r="PAR1" s="738"/>
      <c r="PAS1" s="738"/>
      <c r="PAT1" s="738"/>
      <c r="PAU1" s="738"/>
      <c r="PAV1" s="738"/>
      <c r="PAW1" s="738"/>
      <c r="PAX1" s="738"/>
      <c r="PAY1" s="738"/>
      <c r="PAZ1" s="738"/>
      <c r="PBA1" s="738"/>
      <c r="PBB1" s="738"/>
      <c r="PBC1" s="738"/>
      <c r="PBD1" s="738"/>
      <c r="PBE1" s="738"/>
      <c r="PBF1" s="738"/>
      <c r="PBG1" s="738"/>
      <c r="PBH1" s="738"/>
      <c r="PBI1" s="738"/>
      <c r="PBJ1" s="738"/>
      <c r="PBK1" s="738"/>
      <c r="PBL1" s="738"/>
      <c r="PBM1" s="738"/>
      <c r="PBN1" s="738"/>
      <c r="PBO1" s="738"/>
      <c r="PBP1" s="738"/>
      <c r="PBQ1" s="738"/>
      <c r="PBR1" s="738"/>
      <c r="PBS1" s="738"/>
      <c r="PBT1" s="738"/>
      <c r="PBU1" s="738"/>
      <c r="PBV1" s="738"/>
      <c r="PBW1" s="738"/>
      <c r="PBX1" s="738"/>
      <c r="PBY1" s="738"/>
      <c r="PBZ1" s="738"/>
      <c r="PCA1" s="738"/>
      <c r="PCB1" s="738"/>
      <c r="PCC1" s="738"/>
      <c r="PCD1" s="738"/>
      <c r="PCE1" s="738"/>
      <c r="PCF1" s="738"/>
      <c r="PCG1" s="738"/>
      <c r="PCH1" s="738"/>
      <c r="PCI1" s="738"/>
      <c r="PCJ1" s="738"/>
      <c r="PCK1" s="738"/>
      <c r="PCL1" s="738"/>
      <c r="PCM1" s="738"/>
      <c r="PCN1" s="738"/>
      <c r="PCO1" s="738"/>
      <c r="PCP1" s="738"/>
      <c r="PCQ1" s="738"/>
      <c r="PCR1" s="738"/>
      <c r="PCS1" s="738"/>
      <c r="PCT1" s="738"/>
      <c r="PCU1" s="738"/>
      <c r="PCV1" s="738"/>
      <c r="PCW1" s="738"/>
      <c r="PCX1" s="738"/>
      <c r="PCY1" s="738"/>
      <c r="PCZ1" s="738"/>
      <c r="PDA1" s="738"/>
      <c r="PDB1" s="738"/>
      <c r="PDC1" s="738"/>
      <c r="PDD1" s="738"/>
      <c r="PDE1" s="738"/>
      <c r="PDF1" s="738"/>
      <c r="PDG1" s="738"/>
      <c r="PDH1" s="738"/>
      <c r="PDI1" s="738"/>
      <c r="PDJ1" s="738"/>
      <c r="PDK1" s="738"/>
      <c r="PDL1" s="738"/>
      <c r="PDM1" s="738"/>
      <c r="PDN1" s="738"/>
      <c r="PDO1" s="738"/>
      <c r="PDP1" s="738"/>
      <c r="PDQ1" s="738"/>
      <c r="PDR1" s="738"/>
      <c r="PDS1" s="738"/>
      <c r="PDT1" s="738"/>
      <c r="PDU1" s="738"/>
      <c r="PDV1" s="738"/>
      <c r="PDW1" s="738"/>
      <c r="PDX1" s="738"/>
      <c r="PDY1" s="738"/>
      <c r="PDZ1" s="738"/>
      <c r="PEA1" s="738"/>
      <c r="PEB1" s="738"/>
      <c r="PEC1" s="738"/>
      <c r="PED1" s="738"/>
      <c r="PEE1" s="738"/>
      <c r="PEF1" s="738"/>
      <c r="PEG1" s="738"/>
      <c r="PEH1" s="738"/>
      <c r="PEI1" s="738"/>
      <c r="PEJ1" s="738"/>
      <c r="PEK1" s="738"/>
      <c r="PEL1" s="738"/>
      <c r="PEM1" s="738"/>
      <c r="PEN1" s="738"/>
      <c r="PEO1" s="738"/>
      <c r="PEP1" s="738"/>
      <c r="PEQ1" s="738"/>
      <c r="PER1" s="738"/>
      <c r="PES1" s="738"/>
      <c r="PET1" s="738"/>
      <c r="PEU1" s="738"/>
      <c r="PEV1" s="738"/>
      <c r="PEW1" s="738"/>
      <c r="PEX1" s="738"/>
      <c r="PEY1" s="738"/>
      <c r="PEZ1" s="738"/>
      <c r="PFA1" s="738"/>
      <c r="PFB1" s="738"/>
      <c r="PFC1" s="738"/>
      <c r="PFD1" s="738"/>
      <c r="PFE1" s="738"/>
      <c r="PFF1" s="738"/>
      <c r="PFG1" s="738"/>
      <c r="PFH1" s="738"/>
      <c r="PFI1" s="738"/>
      <c r="PFJ1" s="738"/>
      <c r="PFK1" s="738"/>
      <c r="PFL1" s="738"/>
      <c r="PFM1" s="738"/>
      <c r="PFN1" s="738"/>
      <c r="PFO1" s="738"/>
      <c r="PFP1" s="738"/>
      <c r="PFQ1" s="738"/>
      <c r="PFR1" s="738"/>
      <c r="PFS1" s="738"/>
      <c r="PFT1" s="738"/>
      <c r="PFU1" s="738"/>
      <c r="PFV1" s="738"/>
      <c r="PFW1" s="738"/>
      <c r="PFX1" s="738"/>
      <c r="PFY1" s="738"/>
      <c r="PFZ1" s="738"/>
      <c r="PGA1" s="738"/>
      <c r="PGB1" s="738"/>
      <c r="PGC1" s="738"/>
      <c r="PGD1" s="738"/>
      <c r="PGE1" s="738"/>
      <c r="PGF1" s="738"/>
      <c r="PGG1" s="738"/>
      <c r="PGH1" s="738"/>
      <c r="PGI1" s="738"/>
      <c r="PGJ1" s="738"/>
      <c r="PGK1" s="738"/>
      <c r="PGL1" s="738"/>
      <c r="PGM1" s="738"/>
      <c r="PGN1" s="738"/>
      <c r="PGO1" s="738"/>
      <c r="PGP1" s="738"/>
      <c r="PGQ1" s="738"/>
      <c r="PGR1" s="738"/>
      <c r="PGS1" s="738"/>
      <c r="PGT1" s="738"/>
      <c r="PGU1" s="738"/>
      <c r="PGV1" s="738"/>
      <c r="PGW1" s="738"/>
      <c r="PGX1" s="738"/>
      <c r="PGY1" s="738"/>
      <c r="PGZ1" s="738"/>
      <c r="PHA1" s="738"/>
      <c r="PHB1" s="738"/>
      <c r="PHC1" s="738"/>
      <c r="PHD1" s="738"/>
      <c r="PHE1" s="738"/>
      <c r="PHF1" s="738"/>
      <c r="PHG1" s="738"/>
      <c r="PHH1" s="738"/>
      <c r="PHI1" s="738"/>
      <c r="PHJ1" s="738"/>
      <c r="PHK1" s="738"/>
      <c r="PHL1" s="738"/>
      <c r="PHM1" s="738"/>
      <c r="PHN1" s="738"/>
      <c r="PHO1" s="738"/>
      <c r="PHP1" s="738"/>
      <c r="PHQ1" s="738"/>
      <c r="PHR1" s="738"/>
      <c r="PHS1" s="738"/>
      <c r="PHT1" s="738"/>
      <c r="PHU1" s="738"/>
      <c r="PHV1" s="738"/>
      <c r="PHW1" s="738"/>
      <c r="PHX1" s="738"/>
      <c r="PHY1" s="738"/>
      <c r="PHZ1" s="738"/>
      <c r="PIA1" s="738"/>
      <c r="PIB1" s="738"/>
      <c r="PIC1" s="738"/>
      <c r="PID1" s="738"/>
      <c r="PIE1" s="738"/>
      <c r="PIF1" s="738"/>
      <c r="PIG1" s="738"/>
      <c r="PIH1" s="738"/>
      <c r="PII1" s="738"/>
      <c r="PIJ1" s="738"/>
      <c r="PIK1" s="738"/>
      <c r="PIL1" s="738"/>
      <c r="PIM1" s="738"/>
      <c r="PIN1" s="738"/>
      <c r="PIO1" s="738"/>
      <c r="PIP1" s="738"/>
      <c r="PIQ1" s="738"/>
      <c r="PIR1" s="738"/>
      <c r="PIS1" s="738"/>
      <c r="PIT1" s="738"/>
      <c r="PIU1" s="738"/>
      <c r="PIV1" s="738"/>
      <c r="PIW1" s="738"/>
      <c r="PIX1" s="738"/>
      <c r="PIY1" s="738"/>
      <c r="PIZ1" s="738"/>
      <c r="PJA1" s="738"/>
      <c r="PJB1" s="738"/>
      <c r="PJC1" s="738"/>
      <c r="PJD1" s="738"/>
      <c r="PJE1" s="738"/>
      <c r="PJF1" s="738"/>
      <c r="PJG1" s="738"/>
      <c r="PJH1" s="738"/>
      <c r="PJI1" s="738"/>
      <c r="PJJ1" s="738"/>
      <c r="PJK1" s="738"/>
      <c r="PJL1" s="738"/>
      <c r="PJM1" s="738"/>
      <c r="PJN1" s="738"/>
      <c r="PJO1" s="738"/>
      <c r="PJP1" s="738"/>
      <c r="PJQ1" s="738"/>
      <c r="PJR1" s="738"/>
      <c r="PJS1" s="738"/>
      <c r="PJT1" s="738"/>
      <c r="PJU1" s="738"/>
      <c r="PJV1" s="738"/>
      <c r="PJW1" s="738"/>
      <c r="PJX1" s="738"/>
      <c r="PJY1" s="738"/>
      <c r="PJZ1" s="738"/>
      <c r="PKA1" s="738"/>
      <c r="PKB1" s="738"/>
      <c r="PKC1" s="738"/>
      <c r="PKD1" s="738"/>
      <c r="PKE1" s="738"/>
      <c r="PKF1" s="738"/>
      <c r="PKG1" s="738"/>
      <c r="PKH1" s="738"/>
      <c r="PKI1" s="738"/>
      <c r="PKJ1" s="738"/>
      <c r="PKK1" s="738"/>
      <c r="PKL1" s="738"/>
      <c r="PKM1" s="738"/>
      <c r="PKN1" s="738"/>
      <c r="PKO1" s="738"/>
      <c r="PKP1" s="738"/>
      <c r="PKQ1" s="738"/>
      <c r="PKR1" s="738"/>
      <c r="PKS1" s="738"/>
      <c r="PKT1" s="738"/>
      <c r="PKU1" s="738"/>
      <c r="PKV1" s="738"/>
      <c r="PKW1" s="738"/>
      <c r="PKX1" s="738"/>
      <c r="PKY1" s="738"/>
      <c r="PKZ1" s="738"/>
      <c r="PLA1" s="738"/>
      <c r="PLB1" s="738"/>
      <c r="PLC1" s="738"/>
      <c r="PLD1" s="738"/>
      <c r="PLE1" s="738"/>
      <c r="PLF1" s="738"/>
      <c r="PLG1" s="738"/>
      <c r="PLH1" s="738"/>
      <c r="PLI1" s="738"/>
      <c r="PLJ1" s="738"/>
      <c r="PLK1" s="738"/>
      <c r="PLL1" s="738"/>
      <c r="PLM1" s="738"/>
      <c r="PLN1" s="738"/>
      <c r="PLO1" s="738"/>
      <c r="PLP1" s="738"/>
      <c r="PLQ1" s="738"/>
      <c r="PLR1" s="738"/>
      <c r="PLS1" s="738"/>
      <c r="PLT1" s="738"/>
      <c r="PLU1" s="738"/>
      <c r="PLV1" s="738"/>
      <c r="PLW1" s="738"/>
      <c r="PLX1" s="738"/>
      <c r="PLY1" s="738"/>
      <c r="PLZ1" s="738"/>
      <c r="PMA1" s="738"/>
      <c r="PMB1" s="738"/>
      <c r="PMC1" s="738"/>
      <c r="PMD1" s="738"/>
      <c r="PME1" s="738"/>
      <c r="PMF1" s="738"/>
      <c r="PMG1" s="738"/>
      <c r="PMH1" s="738"/>
      <c r="PMI1" s="738"/>
      <c r="PMJ1" s="738"/>
      <c r="PMK1" s="738"/>
      <c r="PML1" s="738"/>
      <c r="PMM1" s="738"/>
      <c r="PMN1" s="738"/>
      <c r="PMO1" s="738"/>
      <c r="PMP1" s="738"/>
      <c r="PMQ1" s="738"/>
      <c r="PMR1" s="738"/>
      <c r="PMS1" s="738"/>
      <c r="PMT1" s="738"/>
      <c r="PMU1" s="738"/>
      <c r="PMV1" s="738"/>
      <c r="PMW1" s="738"/>
      <c r="PMX1" s="738"/>
      <c r="PMY1" s="738"/>
      <c r="PMZ1" s="738"/>
      <c r="PNA1" s="738"/>
      <c r="PNB1" s="738"/>
      <c r="PNC1" s="738"/>
      <c r="PND1" s="738"/>
      <c r="PNE1" s="738"/>
      <c r="PNF1" s="738"/>
      <c r="PNG1" s="738"/>
      <c r="PNH1" s="738"/>
      <c r="PNI1" s="738"/>
      <c r="PNJ1" s="738"/>
      <c r="PNK1" s="738"/>
      <c r="PNL1" s="738"/>
      <c r="PNM1" s="738"/>
      <c r="PNN1" s="738"/>
      <c r="PNO1" s="738"/>
      <c r="PNP1" s="738"/>
      <c r="PNQ1" s="738"/>
      <c r="PNR1" s="738"/>
      <c r="PNS1" s="738"/>
      <c r="PNT1" s="738"/>
      <c r="PNU1" s="738"/>
      <c r="PNV1" s="738"/>
      <c r="PNW1" s="738"/>
      <c r="PNX1" s="738"/>
      <c r="PNY1" s="738"/>
      <c r="PNZ1" s="738"/>
      <c r="POA1" s="738"/>
      <c r="POB1" s="738"/>
      <c r="POC1" s="738"/>
      <c r="POD1" s="738"/>
      <c r="POE1" s="738"/>
      <c r="POF1" s="738"/>
      <c r="POG1" s="738"/>
      <c r="POH1" s="738"/>
      <c r="POI1" s="738"/>
      <c r="POJ1" s="738"/>
      <c r="POK1" s="738"/>
      <c r="POL1" s="738"/>
      <c r="POM1" s="738"/>
      <c r="PON1" s="738"/>
      <c r="POO1" s="738"/>
      <c r="POP1" s="738"/>
      <c r="POQ1" s="738"/>
      <c r="POR1" s="738"/>
      <c r="POS1" s="738"/>
      <c r="POT1" s="738"/>
      <c r="POU1" s="738"/>
      <c r="POV1" s="738"/>
      <c r="POW1" s="738"/>
      <c r="POX1" s="738"/>
      <c r="POY1" s="738"/>
      <c r="POZ1" s="738"/>
      <c r="PPA1" s="738"/>
      <c r="PPB1" s="738"/>
      <c r="PPC1" s="738"/>
      <c r="PPD1" s="738"/>
      <c r="PPE1" s="738"/>
      <c r="PPF1" s="738"/>
      <c r="PPG1" s="738"/>
      <c r="PPH1" s="738"/>
      <c r="PPI1" s="738"/>
      <c r="PPJ1" s="738"/>
      <c r="PPK1" s="738"/>
      <c r="PPL1" s="738"/>
      <c r="PPM1" s="738"/>
      <c r="PPN1" s="738"/>
      <c r="PPO1" s="738"/>
      <c r="PPP1" s="738"/>
      <c r="PPQ1" s="738"/>
      <c r="PPR1" s="738"/>
      <c r="PPS1" s="738"/>
      <c r="PPT1" s="738"/>
      <c r="PPU1" s="738"/>
      <c r="PPV1" s="738"/>
      <c r="PPW1" s="738"/>
      <c r="PPX1" s="738"/>
      <c r="PPY1" s="738"/>
      <c r="PPZ1" s="738"/>
      <c r="PQA1" s="738"/>
      <c r="PQB1" s="738"/>
      <c r="PQC1" s="738"/>
      <c r="PQD1" s="738"/>
      <c r="PQE1" s="738"/>
      <c r="PQF1" s="738"/>
      <c r="PQG1" s="738"/>
      <c r="PQH1" s="738"/>
      <c r="PQI1" s="738"/>
      <c r="PQJ1" s="738"/>
      <c r="PQK1" s="738"/>
      <c r="PQL1" s="738"/>
      <c r="PQM1" s="738"/>
      <c r="PQN1" s="738"/>
      <c r="PQO1" s="738"/>
      <c r="PQP1" s="738"/>
      <c r="PQQ1" s="738"/>
      <c r="PQR1" s="738"/>
      <c r="PQS1" s="738"/>
      <c r="PQT1" s="738"/>
      <c r="PQU1" s="738"/>
      <c r="PQV1" s="738"/>
      <c r="PQW1" s="738"/>
      <c r="PQX1" s="738"/>
      <c r="PQY1" s="738"/>
      <c r="PQZ1" s="738"/>
      <c r="PRA1" s="738"/>
      <c r="PRB1" s="738"/>
      <c r="PRC1" s="738"/>
      <c r="PRD1" s="738"/>
      <c r="PRE1" s="738"/>
      <c r="PRF1" s="738"/>
      <c r="PRG1" s="738"/>
      <c r="PRH1" s="738"/>
      <c r="PRI1" s="738"/>
      <c r="PRJ1" s="738"/>
      <c r="PRK1" s="738"/>
      <c r="PRL1" s="738"/>
      <c r="PRM1" s="738"/>
      <c r="PRN1" s="738"/>
      <c r="PRO1" s="738"/>
      <c r="PRP1" s="738"/>
      <c r="PRQ1" s="738"/>
      <c r="PRR1" s="738"/>
      <c r="PRS1" s="738"/>
      <c r="PRT1" s="738"/>
      <c r="PRU1" s="738"/>
      <c r="PRV1" s="738"/>
      <c r="PRW1" s="738"/>
      <c r="PRX1" s="738"/>
      <c r="PRY1" s="738"/>
      <c r="PRZ1" s="738"/>
      <c r="PSA1" s="738"/>
      <c r="PSB1" s="738"/>
      <c r="PSC1" s="738"/>
      <c r="PSD1" s="738"/>
      <c r="PSE1" s="738"/>
      <c r="PSF1" s="738"/>
      <c r="PSG1" s="738"/>
      <c r="PSH1" s="738"/>
      <c r="PSI1" s="738"/>
      <c r="PSJ1" s="738"/>
      <c r="PSK1" s="738"/>
      <c r="PSL1" s="738"/>
      <c r="PSM1" s="738"/>
      <c r="PSN1" s="738"/>
      <c r="PSO1" s="738"/>
      <c r="PSP1" s="738"/>
      <c r="PSQ1" s="738"/>
      <c r="PSR1" s="738"/>
      <c r="PSS1" s="738"/>
      <c r="PST1" s="738"/>
      <c r="PSU1" s="738"/>
      <c r="PSV1" s="738"/>
      <c r="PSW1" s="738"/>
      <c r="PSX1" s="738"/>
      <c r="PSY1" s="738"/>
      <c r="PSZ1" s="738"/>
      <c r="PTA1" s="738"/>
      <c r="PTB1" s="738"/>
      <c r="PTC1" s="738"/>
      <c r="PTD1" s="738"/>
      <c r="PTE1" s="738"/>
      <c r="PTF1" s="738"/>
      <c r="PTG1" s="738"/>
      <c r="PTH1" s="738"/>
      <c r="PTI1" s="738"/>
      <c r="PTJ1" s="738"/>
      <c r="PTK1" s="738"/>
      <c r="PTL1" s="738"/>
      <c r="PTM1" s="738"/>
      <c r="PTN1" s="738"/>
      <c r="PTO1" s="738"/>
      <c r="PTP1" s="738"/>
      <c r="PTQ1" s="738"/>
      <c r="PTR1" s="738"/>
      <c r="PTS1" s="738"/>
      <c r="PTT1" s="738"/>
      <c r="PTU1" s="738"/>
      <c r="PTV1" s="738"/>
      <c r="PTW1" s="738"/>
      <c r="PTX1" s="738"/>
      <c r="PTY1" s="738"/>
      <c r="PTZ1" s="738"/>
      <c r="PUA1" s="738"/>
      <c r="PUB1" s="738"/>
      <c r="PUC1" s="738"/>
      <c r="PUD1" s="738"/>
      <c r="PUE1" s="738"/>
      <c r="PUF1" s="738"/>
      <c r="PUG1" s="738"/>
      <c r="PUH1" s="738"/>
      <c r="PUI1" s="738"/>
      <c r="PUJ1" s="738"/>
      <c r="PUK1" s="738"/>
      <c r="PUL1" s="738"/>
      <c r="PUM1" s="738"/>
      <c r="PUN1" s="738"/>
      <c r="PUO1" s="738"/>
      <c r="PUP1" s="738"/>
      <c r="PUQ1" s="738"/>
      <c r="PUR1" s="738"/>
      <c r="PUS1" s="738"/>
      <c r="PUT1" s="738"/>
      <c r="PUU1" s="738"/>
      <c r="PUV1" s="738"/>
      <c r="PUW1" s="738"/>
      <c r="PUX1" s="738"/>
      <c r="PUY1" s="738"/>
      <c r="PUZ1" s="738"/>
      <c r="PVA1" s="738"/>
      <c r="PVB1" s="738"/>
      <c r="PVC1" s="738"/>
      <c r="PVD1" s="738"/>
      <c r="PVE1" s="738"/>
      <c r="PVF1" s="738"/>
      <c r="PVG1" s="738"/>
      <c r="PVH1" s="738"/>
      <c r="PVI1" s="738"/>
      <c r="PVJ1" s="738"/>
      <c r="PVK1" s="738"/>
      <c r="PVL1" s="738"/>
      <c r="PVM1" s="738"/>
      <c r="PVN1" s="738"/>
      <c r="PVO1" s="738"/>
      <c r="PVP1" s="738"/>
      <c r="PVQ1" s="738"/>
      <c r="PVR1" s="738"/>
      <c r="PVS1" s="738"/>
      <c r="PVT1" s="738"/>
      <c r="PVU1" s="738"/>
      <c r="PVV1" s="738"/>
      <c r="PVW1" s="738"/>
      <c r="PVX1" s="738"/>
      <c r="PVY1" s="738"/>
      <c r="PVZ1" s="738"/>
      <c r="PWA1" s="738"/>
      <c r="PWB1" s="738"/>
      <c r="PWC1" s="738"/>
      <c r="PWD1" s="738"/>
      <c r="PWE1" s="738"/>
      <c r="PWF1" s="738"/>
      <c r="PWG1" s="738"/>
      <c r="PWH1" s="738"/>
      <c r="PWI1" s="738"/>
      <c r="PWJ1" s="738"/>
      <c r="PWK1" s="738"/>
      <c r="PWL1" s="738"/>
      <c r="PWM1" s="738"/>
      <c r="PWN1" s="738"/>
      <c r="PWO1" s="738"/>
      <c r="PWP1" s="738"/>
      <c r="PWQ1" s="738"/>
      <c r="PWR1" s="738"/>
      <c r="PWS1" s="738"/>
      <c r="PWT1" s="738"/>
      <c r="PWU1" s="738"/>
      <c r="PWV1" s="738"/>
      <c r="PWW1" s="738"/>
      <c r="PWX1" s="738"/>
      <c r="PWY1" s="738"/>
      <c r="PWZ1" s="738"/>
      <c r="PXA1" s="738"/>
      <c r="PXB1" s="738"/>
      <c r="PXC1" s="738"/>
      <c r="PXD1" s="738"/>
      <c r="PXE1" s="738"/>
      <c r="PXF1" s="738"/>
      <c r="PXG1" s="738"/>
      <c r="PXH1" s="738"/>
      <c r="PXI1" s="738"/>
      <c r="PXJ1" s="738"/>
      <c r="PXK1" s="738"/>
      <c r="PXL1" s="738"/>
      <c r="PXM1" s="738"/>
      <c r="PXN1" s="738"/>
      <c r="PXO1" s="738"/>
      <c r="PXP1" s="738"/>
      <c r="PXQ1" s="738"/>
      <c r="PXR1" s="738"/>
      <c r="PXS1" s="738"/>
      <c r="PXT1" s="738"/>
      <c r="PXU1" s="738"/>
      <c r="PXV1" s="738"/>
      <c r="PXW1" s="738"/>
      <c r="PXX1" s="738"/>
      <c r="PXY1" s="738"/>
      <c r="PXZ1" s="738"/>
      <c r="PYA1" s="738"/>
      <c r="PYB1" s="738"/>
      <c r="PYC1" s="738"/>
      <c r="PYD1" s="738"/>
      <c r="PYE1" s="738"/>
      <c r="PYF1" s="738"/>
      <c r="PYG1" s="738"/>
      <c r="PYH1" s="738"/>
      <c r="PYI1" s="738"/>
      <c r="PYJ1" s="738"/>
      <c r="PYK1" s="738"/>
      <c r="PYL1" s="738"/>
      <c r="PYM1" s="738"/>
      <c r="PYN1" s="738"/>
      <c r="PYO1" s="738"/>
      <c r="PYP1" s="738"/>
      <c r="PYQ1" s="738"/>
      <c r="PYR1" s="738"/>
      <c r="PYS1" s="738"/>
      <c r="PYT1" s="738"/>
      <c r="PYU1" s="738"/>
      <c r="PYV1" s="738"/>
      <c r="PYW1" s="738"/>
      <c r="PYX1" s="738"/>
      <c r="PYY1" s="738"/>
      <c r="PYZ1" s="738"/>
      <c r="PZA1" s="738"/>
      <c r="PZB1" s="738"/>
      <c r="PZC1" s="738"/>
      <c r="PZD1" s="738"/>
      <c r="PZE1" s="738"/>
      <c r="PZF1" s="738"/>
      <c r="PZG1" s="738"/>
      <c r="PZH1" s="738"/>
      <c r="PZI1" s="738"/>
      <c r="PZJ1" s="738"/>
      <c r="PZK1" s="738"/>
      <c r="PZL1" s="738"/>
      <c r="PZM1" s="738"/>
      <c r="PZN1" s="738"/>
      <c r="PZO1" s="738"/>
      <c r="PZP1" s="738"/>
      <c r="PZQ1" s="738"/>
      <c r="PZR1" s="738"/>
      <c r="PZS1" s="738"/>
      <c r="PZT1" s="738"/>
      <c r="PZU1" s="738"/>
      <c r="PZV1" s="738"/>
      <c r="PZW1" s="738"/>
      <c r="PZX1" s="738"/>
      <c r="PZY1" s="738"/>
      <c r="PZZ1" s="738"/>
      <c r="QAA1" s="738"/>
      <c r="QAB1" s="738"/>
      <c r="QAC1" s="738"/>
      <c r="QAD1" s="738"/>
      <c r="QAE1" s="738"/>
      <c r="QAF1" s="738"/>
      <c r="QAG1" s="738"/>
      <c r="QAH1" s="738"/>
      <c r="QAI1" s="738"/>
      <c r="QAJ1" s="738"/>
      <c r="QAK1" s="738"/>
      <c r="QAL1" s="738"/>
      <c r="QAM1" s="738"/>
      <c r="QAN1" s="738"/>
      <c r="QAO1" s="738"/>
      <c r="QAP1" s="738"/>
      <c r="QAQ1" s="738"/>
      <c r="QAR1" s="738"/>
      <c r="QAS1" s="738"/>
      <c r="QAT1" s="738"/>
      <c r="QAU1" s="738"/>
      <c r="QAV1" s="738"/>
      <c r="QAW1" s="738"/>
      <c r="QAX1" s="738"/>
      <c r="QAY1" s="738"/>
      <c r="QAZ1" s="738"/>
      <c r="QBA1" s="738"/>
      <c r="QBB1" s="738"/>
      <c r="QBC1" s="738"/>
      <c r="QBD1" s="738"/>
      <c r="QBE1" s="738"/>
      <c r="QBF1" s="738"/>
      <c r="QBG1" s="738"/>
      <c r="QBH1" s="738"/>
      <c r="QBI1" s="738"/>
      <c r="QBJ1" s="738"/>
      <c r="QBK1" s="738"/>
      <c r="QBL1" s="738"/>
      <c r="QBM1" s="738"/>
      <c r="QBN1" s="738"/>
      <c r="QBO1" s="738"/>
      <c r="QBP1" s="738"/>
      <c r="QBQ1" s="738"/>
      <c r="QBR1" s="738"/>
      <c r="QBS1" s="738"/>
      <c r="QBT1" s="738"/>
      <c r="QBU1" s="738"/>
      <c r="QBV1" s="738"/>
      <c r="QBW1" s="738"/>
      <c r="QBX1" s="738"/>
      <c r="QBY1" s="738"/>
      <c r="QBZ1" s="738"/>
      <c r="QCA1" s="738"/>
      <c r="QCB1" s="738"/>
      <c r="QCC1" s="738"/>
      <c r="QCD1" s="738"/>
      <c r="QCE1" s="738"/>
      <c r="QCF1" s="738"/>
      <c r="QCG1" s="738"/>
      <c r="QCH1" s="738"/>
      <c r="QCI1" s="738"/>
      <c r="QCJ1" s="738"/>
      <c r="QCK1" s="738"/>
      <c r="QCL1" s="738"/>
      <c r="QCM1" s="738"/>
      <c r="QCN1" s="738"/>
      <c r="QCO1" s="738"/>
      <c r="QCP1" s="738"/>
      <c r="QCQ1" s="738"/>
      <c r="QCR1" s="738"/>
      <c r="QCS1" s="738"/>
      <c r="QCT1" s="738"/>
      <c r="QCU1" s="738"/>
      <c r="QCV1" s="738"/>
      <c r="QCW1" s="738"/>
      <c r="QCX1" s="738"/>
      <c r="QCY1" s="738"/>
      <c r="QCZ1" s="738"/>
      <c r="QDA1" s="738"/>
      <c r="QDB1" s="738"/>
      <c r="QDC1" s="738"/>
      <c r="QDD1" s="738"/>
      <c r="QDE1" s="738"/>
      <c r="QDF1" s="738"/>
      <c r="QDG1" s="738"/>
      <c r="QDH1" s="738"/>
      <c r="QDI1" s="738"/>
      <c r="QDJ1" s="738"/>
      <c r="QDK1" s="738"/>
      <c r="QDL1" s="738"/>
      <c r="QDM1" s="738"/>
      <c r="QDN1" s="738"/>
      <c r="QDO1" s="738"/>
      <c r="QDP1" s="738"/>
      <c r="QDQ1" s="738"/>
      <c r="QDR1" s="738"/>
      <c r="QDS1" s="738"/>
      <c r="QDT1" s="738"/>
      <c r="QDU1" s="738"/>
      <c r="QDV1" s="738"/>
      <c r="QDW1" s="738"/>
      <c r="QDX1" s="738"/>
      <c r="QDY1" s="738"/>
      <c r="QDZ1" s="738"/>
      <c r="QEA1" s="738"/>
      <c r="QEB1" s="738"/>
      <c r="QEC1" s="738"/>
      <c r="QED1" s="738"/>
      <c r="QEE1" s="738"/>
      <c r="QEF1" s="738"/>
      <c r="QEG1" s="738"/>
      <c r="QEH1" s="738"/>
      <c r="QEI1" s="738"/>
      <c r="QEJ1" s="738"/>
      <c r="QEK1" s="738"/>
      <c r="QEL1" s="738"/>
      <c r="QEM1" s="738"/>
      <c r="QEN1" s="738"/>
      <c r="QEO1" s="738"/>
      <c r="QEP1" s="738"/>
      <c r="QEQ1" s="738"/>
      <c r="QER1" s="738"/>
      <c r="QES1" s="738"/>
      <c r="QET1" s="738"/>
      <c r="QEU1" s="738"/>
      <c r="QEV1" s="738"/>
      <c r="QEW1" s="738"/>
      <c r="QEX1" s="738"/>
      <c r="QEY1" s="738"/>
      <c r="QEZ1" s="738"/>
      <c r="QFA1" s="738"/>
      <c r="QFB1" s="738"/>
      <c r="QFC1" s="738"/>
      <c r="QFD1" s="738"/>
      <c r="QFE1" s="738"/>
      <c r="QFF1" s="738"/>
      <c r="QFG1" s="738"/>
      <c r="QFH1" s="738"/>
      <c r="QFI1" s="738"/>
      <c r="QFJ1" s="738"/>
      <c r="QFK1" s="738"/>
      <c r="QFL1" s="738"/>
      <c r="QFM1" s="738"/>
      <c r="QFN1" s="738"/>
      <c r="QFO1" s="738"/>
      <c r="QFP1" s="738"/>
      <c r="QFQ1" s="738"/>
      <c r="QFR1" s="738"/>
      <c r="QFS1" s="738"/>
      <c r="QFT1" s="738"/>
      <c r="QFU1" s="738"/>
      <c r="QFV1" s="738"/>
      <c r="QFW1" s="738"/>
      <c r="QFX1" s="738"/>
      <c r="QFY1" s="738"/>
      <c r="QFZ1" s="738"/>
      <c r="QGA1" s="738"/>
      <c r="QGB1" s="738"/>
      <c r="QGC1" s="738"/>
      <c r="QGD1" s="738"/>
      <c r="QGE1" s="738"/>
      <c r="QGF1" s="738"/>
      <c r="QGG1" s="738"/>
      <c r="QGH1" s="738"/>
      <c r="QGI1" s="738"/>
      <c r="QGJ1" s="738"/>
      <c r="QGK1" s="738"/>
      <c r="QGL1" s="738"/>
      <c r="QGM1" s="738"/>
      <c r="QGN1" s="738"/>
      <c r="QGO1" s="738"/>
      <c r="QGP1" s="738"/>
      <c r="QGQ1" s="738"/>
      <c r="QGR1" s="738"/>
      <c r="QGS1" s="738"/>
      <c r="QGT1" s="738"/>
      <c r="QGU1" s="738"/>
      <c r="QGV1" s="738"/>
      <c r="QGW1" s="738"/>
      <c r="QGX1" s="738"/>
      <c r="QGY1" s="738"/>
      <c r="QGZ1" s="738"/>
      <c r="QHA1" s="738"/>
      <c r="QHB1" s="738"/>
      <c r="QHC1" s="738"/>
      <c r="QHD1" s="738"/>
      <c r="QHE1" s="738"/>
      <c r="QHF1" s="738"/>
      <c r="QHG1" s="738"/>
      <c r="QHH1" s="738"/>
      <c r="QHI1" s="738"/>
      <c r="QHJ1" s="738"/>
      <c r="QHK1" s="738"/>
      <c r="QHL1" s="738"/>
      <c r="QHM1" s="738"/>
      <c r="QHN1" s="738"/>
      <c r="QHO1" s="738"/>
      <c r="QHP1" s="738"/>
      <c r="QHQ1" s="738"/>
      <c r="QHR1" s="738"/>
      <c r="QHS1" s="738"/>
      <c r="QHT1" s="738"/>
      <c r="QHU1" s="738"/>
      <c r="QHV1" s="738"/>
      <c r="QHW1" s="738"/>
      <c r="QHX1" s="738"/>
      <c r="QHY1" s="738"/>
      <c r="QHZ1" s="738"/>
      <c r="QIA1" s="738"/>
      <c r="QIB1" s="738"/>
      <c r="QIC1" s="738"/>
      <c r="QID1" s="738"/>
      <c r="QIE1" s="738"/>
      <c r="QIF1" s="738"/>
      <c r="QIG1" s="738"/>
      <c r="QIH1" s="738"/>
      <c r="QII1" s="738"/>
      <c r="QIJ1" s="738"/>
      <c r="QIK1" s="738"/>
      <c r="QIL1" s="738"/>
      <c r="QIM1" s="738"/>
      <c r="QIN1" s="738"/>
      <c r="QIO1" s="738"/>
      <c r="QIP1" s="738"/>
      <c r="QIQ1" s="738"/>
      <c r="QIR1" s="738"/>
      <c r="QIS1" s="738"/>
      <c r="QIT1" s="738"/>
      <c r="QIU1" s="738"/>
      <c r="QIV1" s="738"/>
      <c r="QIW1" s="738"/>
      <c r="QIX1" s="738"/>
      <c r="QIY1" s="738"/>
      <c r="QIZ1" s="738"/>
      <c r="QJA1" s="738"/>
      <c r="QJB1" s="738"/>
      <c r="QJC1" s="738"/>
      <c r="QJD1" s="738"/>
      <c r="QJE1" s="738"/>
      <c r="QJF1" s="738"/>
      <c r="QJG1" s="738"/>
      <c r="QJH1" s="738"/>
      <c r="QJI1" s="738"/>
      <c r="QJJ1" s="738"/>
      <c r="QJK1" s="738"/>
      <c r="QJL1" s="738"/>
      <c r="QJM1" s="738"/>
      <c r="QJN1" s="738"/>
      <c r="QJO1" s="738"/>
      <c r="QJP1" s="738"/>
      <c r="QJQ1" s="738"/>
      <c r="QJR1" s="738"/>
      <c r="QJS1" s="738"/>
      <c r="QJT1" s="738"/>
      <c r="QJU1" s="738"/>
      <c r="QJV1" s="738"/>
      <c r="QJW1" s="738"/>
      <c r="QJX1" s="738"/>
      <c r="QJY1" s="738"/>
      <c r="QJZ1" s="738"/>
      <c r="QKA1" s="738"/>
      <c r="QKB1" s="738"/>
      <c r="QKC1" s="738"/>
      <c r="QKD1" s="738"/>
      <c r="QKE1" s="738"/>
      <c r="QKF1" s="738"/>
      <c r="QKG1" s="738"/>
      <c r="QKH1" s="738"/>
      <c r="QKI1" s="738"/>
      <c r="QKJ1" s="738"/>
      <c r="QKK1" s="738"/>
      <c r="QKL1" s="738"/>
      <c r="QKM1" s="738"/>
      <c r="QKN1" s="738"/>
      <c r="QKO1" s="738"/>
      <c r="QKP1" s="738"/>
      <c r="QKQ1" s="738"/>
      <c r="QKR1" s="738"/>
      <c r="QKS1" s="738"/>
      <c r="QKT1" s="738"/>
      <c r="QKU1" s="738"/>
      <c r="QKV1" s="738"/>
      <c r="QKW1" s="738"/>
      <c r="QKX1" s="738"/>
      <c r="QKY1" s="738"/>
      <c r="QKZ1" s="738"/>
      <c r="QLA1" s="738"/>
      <c r="QLB1" s="738"/>
      <c r="QLC1" s="738"/>
      <c r="QLD1" s="738"/>
      <c r="QLE1" s="738"/>
      <c r="QLF1" s="738"/>
      <c r="QLG1" s="738"/>
      <c r="QLH1" s="738"/>
      <c r="QLI1" s="738"/>
      <c r="QLJ1" s="738"/>
      <c r="QLK1" s="738"/>
      <c r="QLL1" s="738"/>
      <c r="QLM1" s="738"/>
      <c r="QLN1" s="738"/>
      <c r="QLO1" s="738"/>
      <c r="QLP1" s="738"/>
      <c r="QLQ1" s="738"/>
      <c r="QLR1" s="738"/>
      <c r="QLS1" s="738"/>
      <c r="QLT1" s="738"/>
      <c r="QLU1" s="738"/>
      <c r="QLV1" s="738"/>
      <c r="QLW1" s="738"/>
      <c r="QLX1" s="738"/>
      <c r="QLY1" s="738"/>
      <c r="QLZ1" s="738"/>
      <c r="QMA1" s="738"/>
      <c r="QMB1" s="738"/>
      <c r="QMC1" s="738"/>
      <c r="QMD1" s="738"/>
      <c r="QME1" s="738"/>
      <c r="QMF1" s="738"/>
      <c r="QMG1" s="738"/>
      <c r="QMH1" s="738"/>
      <c r="QMI1" s="738"/>
      <c r="QMJ1" s="738"/>
      <c r="QMK1" s="738"/>
      <c r="QML1" s="738"/>
      <c r="QMM1" s="738"/>
      <c r="QMN1" s="738"/>
      <c r="QMO1" s="738"/>
      <c r="QMP1" s="738"/>
      <c r="QMQ1" s="738"/>
      <c r="QMR1" s="738"/>
      <c r="QMS1" s="738"/>
      <c r="QMT1" s="738"/>
      <c r="QMU1" s="738"/>
      <c r="QMV1" s="738"/>
      <c r="QMW1" s="738"/>
      <c r="QMX1" s="738"/>
      <c r="QMY1" s="738"/>
      <c r="QMZ1" s="738"/>
      <c r="QNA1" s="738"/>
      <c r="QNB1" s="738"/>
      <c r="QNC1" s="738"/>
      <c r="QND1" s="738"/>
      <c r="QNE1" s="738"/>
      <c r="QNF1" s="738"/>
      <c r="QNG1" s="738"/>
      <c r="QNH1" s="738"/>
      <c r="QNI1" s="738"/>
      <c r="QNJ1" s="738"/>
      <c r="QNK1" s="738"/>
      <c r="QNL1" s="738"/>
      <c r="QNM1" s="738"/>
      <c r="QNN1" s="738"/>
      <c r="QNO1" s="738"/>
      <c r="QNP1" s="738"/>
      <c r="QNQ1" s="738"/>
      <c r="QNR1" s="738"/>
      <c r="QNS1" s="738"/>
      <c r="QNT1" s="738"/>
      <c r="QNU1" s="738"/>
      <c r="QNV1" s="738"/>
      <c r="QNW1" s="738"/>
      <c r="QNX1" s="738"/>
      <c r="QNY1" s="738"/>
      <c r="QNZ1" s="738"/>
      <c r="QOA1" s="738"/>
      <c r="QOB1" s="738"/>
      <c r="QOC1" s="738"/>
      <c r="QOD1" s="738"/>
      <c r="QOE1" s="738"/>
      <c r="QOF1" s="738"/>
      <c r="QOG1" s="738"/>
      <c r="QOH1" s="738"/>
      <c r="QOI1" s="738"/>
      <c r="QOJ1" s="738"/>
      <c r="QOK1" s="738"/>
      <c r="QOL1" s="738"/>
      <c r="QOM1" s="738"/>
      <c r="QON1" s="738"/>
      <c r="QOO1" s="738"/>
      <c r="QOP1" s="738"/>
      <c r="QOQ1" s="738"/>
      <c r="QOR1" s="738"/>
      <c r="QOS1" s="738"/>
      <c r="QOT1" s="738"/>
      <c r="QOU1" s="738"/>
      <c r="QOV1" s="738"/>
      <c r="QOW1" s="738"/>
      <c r="QOX1" s="738"/>
      <c r="QOY1" s="738"/>
      <c r="QOZ1" s="738"/>
      <c r="QPA1" s="738"/>
      <c r="QPB1" s="738"/>
      <c r="QPC1" s="738"/>
      <c r="QPD1" s="738"/>
      <c r="QPE1" s="738"/>
      <c r="QPF1" s="738"/>
      <c r="QPG1" s="738"/>
      <c r="QPH1" s="738"/>
      <c r="QPI1" s="738"/>
      <c r="QPJ1" s="738"/>
      <c r="QPK1" s="738"/>
      <c r="QPL1" s="738"/>
      <c r="QPM1" s="738"/>
      <c r="QPN1" s="738"/>
      <c r="QPO1" s="738"/>
      <c r="QPP1" s="738"/>
      <c r="QPQ1" s="738"/>
      <c r="QPR1" s="738"/>
      <c r="QPS1" s="738"/>
      <c r="QPT1" s="738"/>
      <c r="QPU1" s="738"/>
      <c r="QPV1" s="738"/>
      <c r="QPW1" s="738"/>
      <c r="QPX1" s="738"/>
      <c r="QPY1" s="738"/>
      <c r="QPZ1" s="738"/>
      <c r="QQA1" s="738"/>
      <c r="QQB1" s="738"/>
      <c r="QQC1" s="738"/>
      <c r="QQD1" s="738"/>
      <c r="QQE1" s="738"/>
      <c r="QQF1" s="738"/>
      <c r="QQG1" s="738"/>
      <c r="QQH1" s="738"/>
      <c r="QQI1" s="738"/>
      <c r="QQJ1" s="738"/>
      <c r="QQK1" s="738"/>
      <c r="QQL1" s="738"/>
      <c r="QQM1" s="738"/>
      <c r="QQN1" s="738"/>
      <c r="QQO1" s="738"/>
      <c r="QQP1" s="738"/>
      <c r="QQQ1" s="738"/>
      <c r="QQR1" s="738"/>
      <c r="QQS1" s="738"/>
      <c r="QQT1" s="738"/>
      <c r="QQU1" s="738"/>
      <c r="QQV1" s="738"/>
      <c r="QQW1" s="738"/>
      <c r="QQX1" s="738"/>
      <c r="QQY1" s="738"/>
      <c r="QQZ1" s="738"/>
      <c r="QRA1" s="738"/>
      <c r="QRB1" s="738"/>
      <c r="QRC1" s="738"/>
      <c r="QRD1" s="738"/>
      <c r="QRE1" s="738"/>
      <c r="QRF1" s="738"/>
      <c r="QRG1" s="738"/>
      <c r="QRH1" s="738"/>
      <c r="QRI1" s="738"/>
      <c r="QRJ1" s="738"/>
      <c r="QRK1" s="738"/>
      <c r="QRL1" s="738"/>
      <c r="QRM1" s="738"/>
      <c r="QRN1" s="738"/>
      <c r="QRO1" s="738"/>
      <c r="QRP1" s="738"/>
      <c r="QRQ1" s="738"/>
      <c r="QRR1" s="738"/>
      <c r="QRS1" s="738"/>
      <c r="QRT1" s="738"/>
      <c r="QRU1" s="738"/>
      <c r="QRV1" s="738"/>
      <c r="QRW1" s="738"/>
      <c r="QRX1" s="738"/>
      <c r="QRY1" s="738"/>
      <c r="QRZ1" s="738"/>
      <c r="QSA1" s="738"/>
      <c r="QSB1" s="738"/>
      <c r="QSC1" s="738"/>
      <c r="QSD1" s="738"/>
      <c r="QSE1" s="738"/>
      <c r="QSF1" s="738"/>
      <c r="QSG1" s="738"/>
      <c r="QSH1" s="738"/>
      <c r="QSI1" s="738"/>
      <c r="QSJ1" s="738"/>
      <c r="QSK1" s="738"/>
      <c r="QSL1" s="738"/>
      <c r="QSM1" s="738"/>
      <c r="QSN1" s="738"/>
      <c r="QSO1" s="738"/>
      <c r="QSP1" s="738"/>
      <c r="QSQ1" s="738"/>
      <c r="QSR1" s="738"/>
      <c r="QSS1" s="738"/>
      <c r="QST1" s="738"/>
      <c r="QSU1" s="738"/>
      <c r="QSV1" s="738"/>
      <c r="QSW1" s="738"/>
      <c r="QSX1" s="738"/>
      <c r="QSY1" s="738"/>
      <c r="QSZ1" s="738"/>
      <c r="QTA1" s="738"/>
      <c r="QTB1" s="738"/>
      <c r="QTC1" s="738"/>
      <c r="QTD1" s="738"/>
      <c r="QTE1" s="738"/>
      <c r="QTF1" s="738"/>
      <c r="QTG1" s="738"/>
      <c r="QTH1" s="738"/>
      <c r="QTI1" s="738"/>
      <c r="QTJ1" s="738"/>
      <c r="QTK1" s="738"/>
      <c r="QTL1" s="738"/>
      <c r="QTM1" s="738"/>
      <c r="QTN1" s="738"/>
      <c r="QTO1" s="738"/>
      <c r="QTP1" s="738"/>
      <c r="QTQ1" s="738"/>
      <c r="QTR1" s="738"/>
      <c r="QTS1" s="738"/>
      <c r="QTT1" s="738"/>
      <c r="QTU1" s="738"/>
      <c r="QTV1" s="738"/>
      <c r="QTW1" s="738"/>
      <c r="QTX1" s="738"/>
      <c r="QTY1" s="738"/>
      <c r="QTZ1" s="738"/>
      <c r="QUA1" s="738"/>
      <c r="QUB1" s="738"/>
      <c r="QUC1" s="738"/>
      <c r="QUD1" s="738"/>
      <c r="QUE1" s="738"/>
      <c r="QUF1" s="738"/>
      <c r="QUG1" s="738"/>
      <c r="QUH1" s="738"/>
      <c r="QUI1" s="738"/>
      <c r="QUJ1" s="738"/>
      <c r="QUK1" s="738"/>
      <c r="QUL1" s="738"/>
      <c r="QUM1" s="738"/>
      <c r="QUN1" s="738"/>
      <c r="QUO1" s="738"/>
      <c r="QUP1" s="738"/>
      <c r="QUQ1" s="738"/>
      <c r="QUR1" s="738"/>
      <c r="QUS1" s="738"/>
      <c r="QUT1" s="738"/>
      <c r="QUU1" s="738"/>
      <c r="QUV1" s="738"/>
      <c r="QUW1" s="738"/>
      <c r="QUX1" s="738"/>
      <c r="QUY1" s="738"/>
      <c r="QUZ1" s="738"/>
      <c r="QVA1" s="738"/>
      <c r="QVB1" s="738"/>
      <c r="QVC1" s="738"/>
      <c r="QVD1" s="738"/>
      <c r="QVE1" s="738"/>
      <c r="QVF1" s="738"/>
      <c r="QVG1" s="738"/>
      <c r="QVH1" s="738"/>
      <c r="QVI1" s="738"/>
      <c r="QVJ1" s="738"/>
      <c r="QVK1" s="738"/>
      <c r="QVL1" s="738"/>
      <c r="QVM1" s="738"/>
      <c r="QVN1" s="738"/>
      <c r="QVO1" s="738"/>
      <c r="QVP1" s="738"/>
      <c r="QVQ1" s="738"/>
      <c r="QVR1" s="738"/>
      <c r="QVS1" s="738"/>
      <c r="QVT1" s="738"/>
      <c r="QVU1" s="738"/>
      <c r="QVV1" s="738"/>
      <c r="QVW1" s="738"/>
      <c r="QVX1" s="738"/>
      <c r="QVY1" s="738"/>
      <c r="QVZ1" s="738"/>
      <c r="QWA1" s="738"/>
      <c r="QWB1" s="738"/>
      <c r="QWC1" s="738"/>
      <c r="QWD1" s="738"/>
      <c r="QWE1" s="738"/>
      <c r="QWF1" s="738"/>
      <c r="QWG1" s="738"/>
      <c r="QWH1" s="738"/>
      <c r="QWI1" s="738"/>
      <c r="QWJ1" s="738"/>
      <c r="QWK1" s="738"/>
      <c r="QWL1" s="738"/>
      <c r="QWM1" s="738"/>
      <c r="QWN1" s="738"/>
      <c r="QWO1" s="738"/>
      <c r="QWP1" s="738"/>
      <c r="QWQ1" s="738"/>
      <c r="QWR1" s="738"/>
      <c r="QWS1" s="738"/>
      <c r="QWT1" s="738"/>
      <c r="QWU1" s="738"/>
      <c r="QWV1" s="738"/>
      <c r="QWW1" s="738"/>
      <c r="QWX1" s="738"/>
      <c r="QWY1" s="738"/>
      <c r="QWZ1" s="738"/>
      <c r="QXA1" s="738"/>
      <c r="QXB1" s="738"/>
      <c r="QXC1" s="738"/>
      <c r="QXD1" s="738"/>
      <c r="QXE1" s="738"/>
      <c r="QXF1" s="738"/>
      <c r="QXG1" s="738"/>
      <c r="QXH1" s="738"/>
      <c r="QXI1" s="738"/>
      <c r="QXJ1" s="738"/>
      <c r="QXK1" s="738"/>
      <c r="QXL1" s="738"/>
      <c r="QXM1" s="738"/>
      <c r="QXN1" s="738"/>
      <c r="QXO1" s="738"/>
      <c r="QXP1" s="738"/>
      <c r="QXQ1" s="738"/>
      <c r="QXR1" s="738"/>
      <c r="QXS1" s="738"/>
      <c r="QXT1" s="738"/>
      <c r="QXU1" s="738"/>
      <c r="QXV1" s="738"/>
      <c r="QXW1" s="738"/>
      <c r="QXX1" s="738"/>
      <c r="QXY1" s="738"/>
      <c r="QXZ1" s="738"/>
      <c r="QYA1" s="738"/>
      <c r="QYB1" s="738"/>
      <c r="QYC1" s="738"/>
      <c r="QYD1" s="738"/>
      <c r="QYE1" s="738"/>
      <c r="QYF1" s="738"/>
      <c r="QYG1" s="738"/>
      <c r="QYH1" s="738"/>
      <c r="QYI1" s="738"/>
      <c r="QYJ1" s="738"/>
      <c r="QYK1" s="738"/>
      <c r="QYL1" s="738"/>
      <c r="QYM1" s="738"/>
      <c r="QYN1" s="738"/>
      <c r="QYO1" s="738"/>
      <c r="QYP1" s="738"/>
      <c r="QYQ1" s="738"/>
      <c r="QYR1" s="738"/>
      <c r="QYS1" s="738"/>
      <c r="QYT1" s="738"/>
      <c r="QYU1" s="738"/>
      <c r="QYV1" s="738"/>
      <c r="QYW1" s="738"/>
      <c r="QYX1" s="738"/>
      <c r="QYY1" s="738"/>
      <c r="QYZ1" s="738"/>
      <c r="QZA1" s="738"/>
      <c r="QZB1" s="738"/>
      <c r="QZC1" s="738"/>
      <c r="QZD1" s="738"/>
      <c r="QZE1" s="738"/>
      <c r="QZF1" s="738"/>
      <c r="QZG1" s="738"/>
      <c r="QZH1" s="738"/>
      <c r="QZI1" s="738"/>
      <c r="QZJ1" s="738"/>
      <c r="QZK1" s="738"/>
      <c r="QZL1" s="738"/>
      <c r="QZM1" s="738"/>
      <c r="QZN1" s="738"/>
      <c r="QZO1" s="738"/>
      <c r="QZP1" s="738"/>
      <c r="QZQ1" s="738"/>
      <c r="QZR1" s="738"/>
      <c r="QZS1" s="738"/>
      <c r="QZT1" s="738"/>
      <c r="QZU1" s="738"/>
      <c r="QZV1" s="738"/>
      <c r="QZW1" s="738"/>
      <c r="QZX1" s="738"/>
      <c r="QZY1" s="738"/>
      <c r="QZZ1" s="738"/>
      <c r="RAA1" s="738"/>
      <c r="RAB1" s="738"/>
      <c r="RAC1" s="738"/>
      <c r="RAD1" s="738"/>
      <c r="RAE1" s="738"/>
      <c r="RAF1" s="738"/>
      <c r="RAG1" s="738"/>
      <c r="RAH1" s="738"/>
      <c r="RAI1" s="738"/>
      <c r="RAJ1" s="738"/>
      <c r="RAK1" s="738"/>
      <c r="RAL1" s="738"/>
      <c r="RAM1" s="738"/>
      <c r="RAN1" s="738"/>
      <c r="RAO1" s="738"/>
      <c r="RAP1" s="738"/>
      <c r="RAQ1" s="738"/>
      <c r="RAR1" s="738"/>
      <c r="RAS1" s="738"/>
      <c r="RAT1" s="738"/>
      <c r="RAU1" s="738"/>
      <c r="RAV1" s="738"/>
      <c r="RAW1" s="738"/>
      <c r="RAX1" s="738"/>
      <c r="RAY1" s="738"/>
      <c r="RAZ1" s="738"/>
      <c r="RBA1" s="738"/>
      <c r="RBB1" s="738"/>
      <c r="RBC1" s="738"/>
      <c r="RBD1" s="738"/>
      <c r="RBE1" s="738"/>
      <c r="RBF1" s="738"/>
      <c r="RBG1" s="738"/>
      <c r="RBH1" s="738"/>
      <c r="RBI1" s="738"/>
      <c r="RBJ1" s="738"/>
      <c r="RBK1" s="738"/>
      <c r="RBL1" s="738"/>
      <c r="RBM1" s="738"/>
      <c r="RBN1" s="738"/>
      <c r="RBO1" s="738"/>
      <c r="RBP1" s="738"/>
      <c r="RBQ1" s="738"/>
      <c r="RBR1" s="738"/>
      <c r="RBS1" s="738"/>
      <c r="RBT1" s="738"/>
      <c r="RBU1" s="738"/>
      <c r="RBV1" s="738"/>
      <c r="RBW1" s="738"/>
      <c r="RBX1" s="738"/>
      <c r="RBY1" s="738"/>
      <c r="RBZ1" s="738"/>
      <c r="RCA1" s="738"/>
      <c r="RCB1" s="738"/>
      <c r="RCC1" s="738"/>
      <c r="RCD1" s="738"/>
      <c r="RCE1" s="738"/>
      <c r="RCF1" s="738"/>
      <c r="RCG1" s="738"/>
      <c r="RCH1" s="738"/>
      <c r="RCI1" s="738"/>
      <c r="RCJ1" s="738"/>
      <c r="RCK1" s="738"/>
      <c r="RCL1" s="738"/>
      <c r="RCM1" s="738"/>
      <c r="RCN1" s="738"/>
      <c r="RCO1" s="738"/>
      <c r="RCP1" s="738"/>
      <c r="RCQ1" s="738"/>
      <c r="RCR1" s="738"/>
      <c r="RCS1" s="738"/>
      <c r="RCT1" s="738"/>
      <c r="RCU1" s="738"/>
      <c r="RCV1" s="738"/>
      <c r="RCW1" s="738"/>
      <c r="RCX1" s="738"/>
      <c r="RCY1" s="738"/>
      <c r="RCZ1" s="738"/>
      <c r="RDA1" s="738"/>
      <c r="RDB1" s="738"/>
      <c r="RDC1" s="738"/>
      <c r="RDD1" s="738"/>
      <c r="RDE1" s="738"/>
      <c r="RDF1" s="738"/>
      <c r="RDG1" s="738"/>
      <c r="RDH1" s="738"/>
      <c r="RDI1" s="738"/>
      <c r="RDJ1" s="738"/>
      <c r="RDK1" s="738"/>
      <c r="RDL1" s="738"/>
      <c r="RDM1" s="738"/>
      <c r="RDN1" s="738"/>
      <c r="RDO1" s="738"/>
      <c r="RDP1" s="738"/>
      <c r="RDQ1" s="738"/>
      <c r="RDR1" s="738"/>
      <c r="RDS1" s="738"/>
      <c r="RDT1" s="738"/>
      <c r="RDU1" s="738"/>
      <c r="RDV1" s="738"/>
      <c r="RDW1" s="738"/>
      <c r="RDX1" s="738"/>
      <c r="RDY1" s="738"/>
      <c r="RDZ1" s="738"/>
      <c r="REA1" s="738"/>
      <c r="REB1" s="738"/>
      <c r="REC1" s="738"/>
      <c r="RED1" s="738"/>
      <c r="REE1" s="738"/>
      <c r="REF1" s="738"/>
      <c r="REG1" s="738"/>
      <c r="REH1" s="738"/>
      <c r="REI1" s="738"/>
      <c r="REJ1" s="738"/>
      <c r="REK1" s="738"/>
      <c r="REL1" s="738"/>
      <c r="REM1" s="738"/>
      <c r="REN1" s="738"/>
      <c r="REO1" s="738"/>
      <c r="REP1" s="738"/>
      <c r="REQ1" s="738"/>
      <c r="RER1" s="738"/>
      <c r="RES1" s="738"/>
      <c r="RET1" s="738"/>
      <c r="REU1" s="738"/>
      <c r="REV1" s="738"/>
      <c r="REW1" s="738"/>
      <c r="REX1" s="738"/>
      <c r="REY1" s="738"/>
      <c r="REZ1" s="738"/>
      <c r="RFA1" s="738"/>
      <c r="RFB1" s="738"/>
      <c r="RFC1" s="738"/>
      <c r="RFD1" s="738"/>
      <c r="RFE1" s="738"/>
      <c r="RFF1" s="738"/>
      <c r="RFG1" s="738"/>
      <c r="RFH1" s="738"/>
      <c r="RFI1" s="738"/>
      <c r="RFJ1" s="738"/>
      <c r="RFK1" s="738"/>
      <c r="RFL1" s="738"/>
      <c r="RFM1" s="738"/>
      <c r="RFN1" s="738"/>
      <c r="RFO1" s="738"/>
      <c r="RFP1" s="738"/>
      <c r="RFQ1" s="738"/>
      <c r="RFR1" s="738"/>
      <c r="RFS1" s="738"/>
      <c r="RFT1" s="738"/>
      <c r="RFU1" s="738"/>
      <c r="RFV1" s="738"/>
      <c r="RFW1" s="738"/>
      <c r="RFX1" s="738"/>
      <c r="RFY1" s="738"/>
      <c r="RFZ1" s="738"/>
      <c r="RGA1" s="738"/>
      <c r="RGB1" s="738"/>
      <c r="RGC1" s="738"/>
      <c r="RGD1" s="738"/>
      <c r="RGE1" s="738"/>
      <c r="RGF1" s="738"/>
      <c r="RGG1" s="738"/>
      <c r="RGH1" s="738"/>
      <c r="RGI1" s="738"/>
      <c r="RGJ1" s="738"/>
      <c r="RGK1" s="738"/>
      <c r="RGL1" s="738"/>
      <c r="RGM1" s="738"/>
      <c r="RGN1" s="738"/>
      <c r="RGO1" s="738"/>
      <c r="RGP1" s="738"/>
      <c r="RGQ1" s="738"/>
      <c r="RGR1" s="738"/>
      <c r="RGS1" s="738"/>
      <c r="RGT1" s="738"/>
      <c r="RGU1" s="738"/>
      <c r="RGV1" s="738"/>
      <c r="RGW1" s="738"/>
      <c r="RGX1" s="738"/>
      <c r="RGY1" s="738"/>
      <c r="RGZ1" s="738"/>
      <c r="RHA1" s="738"/>
      <c r="RHB1" s="738"/>
      <c r="RHC1" s="738"/>
      <c r="RHD1" s="738"/>
      <c r="RHE1" s="738"/>
      <c r="RHF1" s="738"/>
      <c r="RHG1" s="738"/>
      <c r="RHH1" s="738"/>
      <c r="RHI1" s="738"/>
      <c r="RHJ1" s="738"/>
      <c r="RHK1" s="738"/>
      <c r="RHL1" s="738"/>
      <c r="RHM1" s="738"/>
      <c r="RHN1" s="738"/>
      <c r="RHO1" s="738"/>
      <c r="RHP1" s="738"/>
      <c r="RHQ1" s="738"/>
      <c r="RHR1" s="738"/>
      <c r="RHS1" s="738"/>
      <c r="RHT1" s="738"/>
      <c r="RHU1" s="738"/>
      <c r="RHV1" s="738"/>
      <c r="RHW1" s="738"/>
      <c r="RHX1" s="738"/>
      <c r="RHY1" s="738"/>
      <c r="RHZ1" s="738"/>
      <c r="RIA1" s="738"/>
      <c r="RIB1" s="738"/>
      <c r="RIC1" s="738"/>
      <c r="RID1" s="738"/>
      <c r="RIE1" s="738"/>
      <c r="RIF1" s="738"/>
      <c r="RIG1" s="738"/>
      <c r="RIH1" s="738"/>
      <c r="RII1" s="738"/>
      <c r="RIJ1" s="738"/>
      <c r="RIK1" s="738"/>
      <c r="RIL1" s="738"/>
      <c r="RIM1" s="738"/>
      <c r="RIN1" s="738"/>
      <c r="RIO1" s="738"/>
      <c r="RIP1" s="738"/>
      <c r="RIQ1" s="738"/>
      <c r="RIR1" s="738"/>
      <c r="RIS1" s="738"/>
      <c r="RIT1" s="738"/>
      <c r="RIU1" s="738"/>
      <c r="RIV1" s="738"/>
      <c r="RIW1" s="738"/>
      <c r="RIX1" s="738"/>
      <c r="RIY1" s="738"/>
      <c r="RIZ1" s="738"/>
      <c r="RJA1" s="738"/>
      <c r="RJB1" s="738"/>
      <c r="RJC1" s="738"/>
      <c r="RJD1" s="738"/>
      <c r="RJE1" s="738"/>
      <c r="RJF1" s="738"/>
      <c r="RJG1" s="738"/>
      <c r="RJH1" s="738"/>
      <c r="RJI1" s="738"/>
      <c r="RJJ1" s="738"/>
      <c r="RJK1" s="738"/>
      <c r="RJL1" s="738"/>
      <c r="RJM1" s="738"/>
      <c r="RJN1" s="738"/>
      <c r="RJO1" s="738"/>
      <c r="RJP1" s="738"/>
      <c r="RJQ1" s="738"/>
      <c r="RJR1" s="738"/>
      <c r="RJS1" s="738"/>
      <c r="RJT1" s="738"/>
      <c r="RJU1" s="738"/>
      <c r="RJV1" s="738"/>
      <c r="RJW1" s="738"/>
      <c r="RJX1" s="738"/>
      <c r="RJY1" s="738"/>
      <c r="RJZ1" s="738"/>
      <c r="RKA1" s="738"/>
      <c r="RKB1" s="738"/>
      <c r="RKC1" s="738"/>
      <c r="RKD1" s="738"/>
      <c r="RKE1" s="738"/>
      <c r="RKF1" s="738"/>
      <c r="RKG1" s="738"/>
      <c r="RKH1" s="738"/>
      <c r="RKI1" s="738"/>
      <c r="RKJ1" s="738"/>
      <c r="RKK1" s="738"/>
      <c r="RKL1" s="738"/>
      <c r="RKM1" s="738"/>
      <c r="RKN1" s="738"/>
      <c r="RKO1" s="738"/>
      <c r="RKP1" s="738"/>
      <c r="RKQ1" s="738"/>
      <c r="RKR1" s="738"/>
      <c r="RKS1" s="738"/>
      <c r="RKT1" s="738"/>
      <c r="RKU1" s="738"/>
      <c r="RKV1" s="738"/>
      <c r="RKW1" s="738"/>
      <c r="RKX1" s="738"/>
      <c r="RKY1" s="738"/>
      <c r="RKZ1" s="738"/>
      <c r="RLA1" s="738"/>
      <c r="RLB1" s="738"/>
      <c r="RLC1" s="738"/>
      <c r="RLD1" s="738"/>
      <c r="RLE1" s="738"/>
      <c r="RLF1" s="738"/>
      <c r="RLG1" s="738"/>
      <c r="RLH1" s="738"/>
      <c r="RLI1" s="738"/>
      <c r="RLJ1" s="738"/>
      <c r="RLK1" s="738"/>
      <c r="RLL1" s="738"/>
      <c r="RLM1" s="738"/>
      <c r="RLN1" s="738"/>
      <c r="RLO1" s="738"/>
      <c r="RLP1" s="738"/>
      <c r="RLQ1" s="738"/>
      <c r="RLR1" s="738"/>
      <c r="RLS1" s="738"/>
      <c r="RLT1" s="738"/>
      <c r="RLU1" s="738"/>
      <c r="RLV1" s="738"/>
      <c r="RLW1" s="738"/>
      <c r="RLX1" s="738"/>
      <c r="RLY1" s="738"/>
      <c r="RLZ1" s="738"/>
      <c r="RMA1" s="738"/>
      <c r="RMB1" s="738"/>
      <c r="RMC1" s="738"/>
      <c r="RMD1" s="738"/>
      <c r="RME1" s="738"/>
      <c r="RMF1" s="738"/>
      <c r="RMG1" s="738"/>
      <c r="RMH1" s="738"/>
      <c r="RMI1" s="738"/>
      <c r="RMJ1" s="738"/>
      <c r="RMK1" s="738"/>
      <c r="RML1" s="738"/>
      <c r="RMM1" s="738"/>
      <c r="RMN1" s="738"/>
      <c r="RMO1" s="738"/>
      <c r="RMP1" s="738"/>
      <c r="RMQ1" s="738"/>
      <c r="RMR1" s="738"/>
      <c r="RMS1" s="738"/>
      <c r="RMT1" s="738"/>
      <c r="RMU1" s="738"/>
      <c r="RMV1" s="738"/>
      <c r="RMW1" s="738"/>
      <c r="RMX1" s="738"/>
      <c r="RMY1" s="738"/>
      <c r="RMZ1" s="738"/>
      <c r="RNA1" s="738"/>
      <c r="RNB1" s="738"/>
      <c r="RNC1" s="738"/>
      <c r="RND1" s="738"/>
      <c r="RNE1" s="738"/>
      <c r="RNF1" s="738"/>
      <c r="RNG1" s="738"/>
      <c r="RNH1" s="738"/>
      <c r="RNI1" s="738"/>
      <c r="RNJ1" s="738"/>
      <c r="RNK1" s="738"/>
      <c r="RNL1" s="738"/>
      <c r="RNM1" s="738"/>
      <c r="RNN1" s="738"/>
      <c r="RNO1" s="738"/>
      <c r="RNP1" s="738"/>
      <c r="RNQ1" s="738"/>
      <c r="RNR1" s="738"/>
      <c r="RNS1" s="738"/>
      <c r="RNT1" s="738"/>
      <c r="RNU1" s="738"/>
      <c r="RNV1" s="738"/>
      <c r="RNW1" s="738"/>
      <c r="RNX1" s="738"/>
      <c r="RNY1" s="738"/>
      <c r="RNZ1" s="738"/>
      <c r="ROA1" s="738"/>
      <c r="ROB1" s="738"/>
      <c r="ROC1" s="738"/>
      <c r="ROD1" s="738"/>
      <c r="ROE1" s="738"/>
      <c r="ROF1" s="738"/>
      <c r="ROG1" s="738"/>
      <c r="ROH1" s="738"/>
      <c r="ROI1" s="738"/>
      <c r="ROJ1" s="738"/>
      <c r="ROK1" s="738"/>
      <c r="ROL1" s="738"/>
      <c r="ROM1" s="738"/>
      <c r="RON1" s="738"/>
      <c r="ROO1" s="738"/>
      <c r="ROP1" s="738"/>
      <c r="ROQ1" s="738"/>
      <c r="ROR1" s="738"/>
      <c r="ROS1" s="738"/>
      <c r="ROT1" s="738"/>
      <c r="ROU1" s="738"/>
      <c r="ROV1" s="738"/>
      <c r="ROW1" s="738"/>
      <c r="ROX1" s="738"/>
      <c r="ROY1" s="738"/>
      <c r="ROZ1" s="738"/>
      <c r="RPA1" s="738"/>
      <c r="RPB1" s="738"/>
      <c r="RPC1" s="738"/>
      <c r="RPD1" s="738"/>
      <c r="RPE1" s="738"/>
      <c r="RPF1" s="738"/>
      <c r="RPG1" s="738"/>
      <c r="RPH1" s="738"/>
      <c r="RPI1" s="738"/>
      <c r="RPJ1" s="738"/>
      <c r="RPK1" s="738"/>
      <c r="RPL1" s="738"/>
      <c r="RPM1" s="738"/>
      <c r="RPN1" s="738"/>
      <c r="RPO1" s="738"/>
      <c r="RPP1" s="738"/>
      <c r="RPQ1" s="738"/>
      <c r="RPR1" s="738"/>
      <c r="RPS1" s="738"/>
      <c r="RPT1" s="738"/>
      <c r="RPU1" s="738"/>
      <c r="RPV1" s="738"/>
      <c r="RPW1" s="738"/>
      <c r="RPX1" s="738"/>
      <c r="RPY1" s="738"/>
      <c r="RPZ1" s="738"/>
      <c r="RQA1" s="738"/>
      <c r="RQB1" s="738"/>
      <c r="RQC1" s="738"/>
      <c r="RQD1" s="738"/>
      <c r="RQE1" s="738"/>
      <c r="RQF1" s="738"/>
      <c r="RQG1" s="738"/>
      <c r="RQH1" s="738"/>
      <c r="RQI1" s="738"/>
      <c r="RQJ1" s="738"/>
      <c r="RQK1" s="738"/>
      <c r="RQL1" s="738"/>
      <c r="RQM1" s="738"/>
      <c r="RQN1" s="738"/>
      <c r="RQO1" s="738"/>
      <c r="RQP1" s="738"/>
      <c r="RQQ1" s="738"/>
      <c r="RQR1" s="738"/>
      <c r="RQS1" s="738"/>
      <c r="RQT1" s="738"/>
      <c r="RQU1" s="738"/>
      <c r="RQV1" s="738"/>
      <c r="RQW1" s="738"/>
      <c r="RQX1" s="738"/>
      <c r="RQY1" s="738"/>
      <c r="RQZ1" s="738"/>
      <c r="RRA1" s="738"/>
      <c r="RRB1" s="738"/>
      <c r="RRC1" s="738"/>
      <c r="RRD1" s="738"/>
      <c r="RRE1" s="738"/>
      <c r="RRF1" s="738"/>
      <c r="RRG1" s="738"/>
      <c r="RRH1" s="738"/>
      <c r="RRI1" s="738"/>
      <c r="RRJ1" s="738"/>
      <c r="RRK1" s="738"/>
      <c r="RRL1" s="738"/>
      <c r="RRM1" s="738"/>
      <c r="RRN1" s="738"/>
      <c r="RRO1" s="738"/>
      <c r="RRP1" s="738"/>
      <c r="RRQ1" s="738"/>
      <c r="RRR1" s="738"/>
      <c r="RRS1" s="738"/>
      <c r="RRT1" s="738"/>
      <c r="RRU1" s="738"/>
      <c r="RRV1" s="738"/>
      <c r="RRW1" s="738"/>
      <c r="RRX1" s="738"/>
      <c r="RRY1" s="738"/>
      <c r="RRZ1" s="738"/>
      <c r="RSA1" s="738"/>
      <c r="RSB1" s="738"/>
      <c r="RSC1" s="738"/>
      <c r="RSD1" s="738"/>
      <c r="RSE1" s="738"/>
      <c r="RSF1" s="738"/>
      <c r="RSG1" s="738"/>
      <c r="RSH1" s="738"/>
      <c r="RSI1" s="738"/>
      <c r="RSJ1" s="738"/>
      <c r="RSK1" s="738"/>
      <c r="RSL1" s="738"/>
      <c r="RSM1" s="738"/>
      <c r="RSN1" s="738"/>
      <c r="RSO1" s="738"/>
      <c r="RSP1" s="738"/>
      <c r="RSQ1" s="738"/>
      <c r="RSR1" s="738"/>
      <c r="RSS1" s="738"/>
      <c r="RST1" s="738"/>
      <c r="RSU1" s="738"/>
      <c r="RSV1" s="738"/>
      <c r="RSW1" s="738"/>
      <c r="RSX1" s="738"/>
      <c r="RSY1" s="738"/>
      <c r="RSZ1" s="738"/>
      <c r="RTA1" s="738"/>
      <c r="RTB1" s="738"/>
      <c r="RTC1" s="738"/>
      <c r="RTD1" s="738"/>
      <c r="RTE1" s="738"/>
      <c r="RTF1" s="738"/>
      <c r="RTG1" s="738"/>
      <c r="RTH1" s="738"/>
      <c r="RTI1" s="738"/>
      <c r="RTJ1" s="738"/>
      <c r="RTK1" s="738"/>
      <c r="RTL1" s="738"/>
      <c r="RTM1" s="738"/>
      <c r="RTN1" s="738"/>
      <c r="RTO1" s="738"/>
      <c r="RTP1" s="738"/>
      <c r="RTQ1" s="738"/>
      <c r="RTR1" s="738"/>
      <c r="RTS1" s="738"/>
      <c r="RTT1" s="738"/>
      <c r="RTU1" s="738"/>
      <c r="RTV1" s="738"/>
      <c r="RTW1" s="738"/>
      <c r="RTX1" s="738"/>
      <c r="RTY1" s="738"/>
      <c r="RTZ1" s="738"/>
      <c r="RUA1" s="738"/>
      <c r="RUB1" s="738"/>
      <c r="RUC1" s="738"/>
      <c r="RUD1" s="738"/>
      <c r="RUE1" s="738"/>
      <c r="RUF1" s="738"/>
      <c r="RUG1" s="738"/>
      <c r="RUH1" s="738"/>
      <c r="RUI1" s="738"/>
      <c r="RUJ1" s="738"/>
      <c r="RUK1" s="738"/>
      <c r="RUL1" s="738"/>
      <c r="RUM1" s="738"/>
      <c r="RUN1" s="738"/>
      <c r="RUO1" s="738"/>
      <c r="RUP1" s="738"/>
      <c r="RUQ1" s="738"/>
      <c r="RUR1" s="738"/>
      <c r="RUS1" s="738"/>
      <c r="RUT1" s="738"/>
      <c r="RUU1" s="738"/>
      <c r="RUV1" s="738"/>
      <c r="RUW1" s="738"/>
      <c r="RUX1" s="738"/>
      <c r="RUY1" s="738"/>
      <c r="RUZ1" s="738"/>
      <c r="RVA1" s="738"/>
      <c r="RVB1" s="738"/>
      <c r="RVC1" s="738"/>
      <c r="RVD1" s="738"/>
      <c r="RVE1" s="738"/>
      <c r="RVF1" s="738"/>
      <c r="RVG1" s="738"/>
      <c r="RVH1" s="738"/>
      <c r="RVI1" s="738"/>
      <c r="RVJ1" s="738"/>
      <c r="RVK1" s="738"/>
      <c r="RVL1" s="738"/>
      <c r="RVM1" s="738"/>
      <c r="RVN1" s="738"/>
      <c r="RVO1" s="738"/>
      <c r="RVP1" s="738"/>
      <c r="RVQ1" s="738"/>
      <c r="RVR1" s="738"/>
      <c r="RVS1" s="738"/>
      <c r="RVT1" s="738"/>
      <c r="RVU1" s="738"/>
      <c r="RVV1" s="738"/>
      <c r="RVW1" s="738"/>
      <c r="RVX1" s="738"/>
      <c r="RVY1" s="738"/>
      <c r="RVZ1" s="738"/>
      <c r="RWA1" s="738"/>
      <c r="RWB1" s="738"/>
      <c r="RWC1" s="738"/>
      <c r="RWD1" s="738"/>
      <c r="RWE1" s="738"/>
      <c r="RWF1" s="738"/>
      <c r="RWG1" s="738"/>
      <c r="RWH1" s="738"/>
      <c r="RWI1" s="738"/>
      <c r="RWJ1" s="738"/>
      <c r="RWK1" s="738"/>
      <c r="RWL1" s="738"/>
      <c r="RWM1" s="738"/>
      <c r="RWN1" s="738"/>
      <c r="RWO1" s="738"/>
      <c r="RWP1" s="738"/>
      <c r="RWQ1" s="738"/>
      <c r="RWR1" s="738"/>
      <c r="RWS1" s="738"/>
      <c r="RWT1" s="738"/>
      <c r="RWU1" s="738"/>
      <c r="RWV1" s="738"/>
      <c r="RWW1" s="738"/>
      <c r="RWX1" s="738"/>
      <c r="RWY1" s="738"/>
      <c r="RWZ1" s="738"/>
      <c r="RXA1" s="738"/>
      <c r="RXB1" s="738"/>
      <c r="RXC1" s="738"/>
      <c r="RXD1" s="738"/>
      <c r="RXE1" s="738"/>
      <c r="RXF1" s="738"/>
      <c r="RXG1" s="738"/>
      <c r="RXH1" s="738"/>
      <c r="RXI1" s="738"/>
      <c r="RXJ1" s="738"/>
      <c r="RXK1" s="738"/>
      <c r="RXL1" s="738"/>
      <c r="RXM1" s="738"/>
      <c r="RXN1" s="738"/>
      <c r="RXO1" s="738"/>
      <c r="RXP1" s="738"/>
      <c r="RXQ1" s="738"/>
      <c r="RXR1" s="738"/>
      <c r="RXS1" s="738"/>
      <c r="RXT1" s="738"/>
      <c r="RXU1" s="738"/>
      <c r="RXV1" s="738"/>
      <c r="RXW1" s="738"/>
      <c r="RXX1" s="738"/>
      <c r="RXY1" s="738"/>
      <c r="RXZ1" s="738"/>
      <c r="RYA1" s="738"/>
      <c r="RYB1" s="738"/>
      <c r="RYC1" s="738"/>
      <c r="RYD1" s="738"/>
      <c r="RYE1" s="738"/>
      <c r="RYF1" s="738"/>
      <c r="RYG1" s="738"/>
      <c r="RYH1" s="738"/>
      <c r="RYI1" s="738"/>
      <c r="RYJ1" s="738"/>
      <c r="RYK1" s="738"/>
      <c r="RYL1" s="738"/>
      <c r="RYM1" s="738"/>
      <c r="RYN1" s="738"/>
      <c r="RYO1" s="738"/>
      <c r="RYP1" s="738"/>
      <c r="RYQ1" s="738"/>
      <c r="RYR1" s="738"/>
      <c r="RYS1" s="738"/>
      <c r="RYT1" s="738"/>
      <c r="RYU1" s="738"/>
      <c r="RYV1" s="738"/>
      <c r="RYW1" s="738"/>
      <c r="RYX1" s="738"/>
      <c r="RYY1" s="738"/>
      <c r="RYZ1" s="738"/>
      <c r="RZA1" s="738"/>
      <c r="RZB1" s="738"/>
      <c r="RZC1" s="738"/>
      <c r="RZD1" s="738"/>
      <c r="RZE1" s="738"/>
      <c r="RZF1" s="738"/>
      <c r="RZG1" s="738"/>
      <c r="RZH1" s="738"/>
      <c r="RZI1" s="738"/>
      <c r="RZJ1" s="738"/>
      <c r="RZK1" s="738"/>
      <c r="RZL1" s="738"/>
      <c r="RZM1" s="738"/>
      <c r="RZN1" s="738"/>
      <c r="RZO1" s="738"/>
      <c r="RZP1" s="738"/>
      <c r="RZQ1" s="738"/>
      <c r="RZR1" s="738"/>
      <c r="RZS1" s="738"/>
      <c r="RZT1" s="738"/>
      <c r="RZU1" s="738"/>
      <c r="RZV1" s="738"/>
      <c r="RZW1" s="738"/>
      <c r="RZX1" s="738"/>
      <c r="RZY1" s="738"/>
      <c r="RZZ1" s="738"/>
      <c r="SAA1" s="738"/>
      <c r="SAB1" s="738"/>
      <c r="SAC1" s="738"/>
      <c r="SAD1" s="738"/>
      <c r="SAE1" s="738"/>
      <c r="SAF1" s="738"/>
      <c r="SAG1" s="738"/>
      <c r="SAH1" s="738"/>
      <c r="SAI1" s="738"/>
      <c r="SAJ1" s="738"/>
      <c r="SAK1" s="738"/>
      <c r="SAL1" s="738"/>
      <c r="SAM1" s="738"/>
      <c r="SAN1" s="738"/>
      <c r="SAO1" s="738"/>
      <c r="SAP1" s="738"/>
      <c r="SAQ1" s="738"/>
      <c r="SAR1" s="738"/>
      <c r="SAS1" s="738"/>
      <c r="SAT1" s="738"/>
      <c r="SAU1" s="738"/>
      <c r="SAV1" s="738"/>
      <c r="SAW1" s="738"/>
      <c r="SAX1" s="738"/>
      <c r="SAY1" s="738"/>
      <c r="SAZ1" s="738"/>
      <c r="SBA1" s="738"/>
      <c r="SBB1" s="738"/>
      <c r="SBC1" s="738"/>
      <c r="SBD1" s="738"/>
      <c r="SBE1" s="738"/>
      <c r="SBF1" s="738"/>
      <c r="SBG1" s="738"/>
      <c r="SBH1" s="738"/>
      <c r="SBI1" s="738"/>
      <c r="SBJ1" s="738"/>
      <c r="SBK1" s="738"/>
      <c r="SBL1" s="738"/>
      <c r="SBM1" s="738"/>
      <c r="SBN1" s="738"/>
      <c r="SBO1" s="738"/>
      <c r="SBP1" s="738"/>
      <c r="SBQ1" s="738"/>
      <c r="SBR1" s="738"/>
      <c r="SBS1" s="738"/>
      <c r="SBT1" s="738"/>
      <c r="SBU1" s="738"/>
      <c r="SBV1" s="738"/>
      <c r="SBW1" s="738"/>
      <c r="SBX1" s="738"/>
      <c r="SBY1" s="738"/>
      <c r="SBZ1" s="738"/>
      <c r="SCA1" s="738"/>
      <c r="SCB1" s="738"/>
      <c r="SCC1" s="738"/>
      <c r="SCD1" s="738"/>
      <c r="SCE1" s="738"/>
      <c r="SCF1" s="738"/>
      <c r="SCG1" s="738"/>
      <c r="SCH1" s="738"/>
      <c r="SCI1" s="738"/>
      <c r="SCJ1" s="738"/>
      <c r="SCK1" s="738"/>
      <c r="SCL1" s="738"/>
      <c r="SCM1" s="738"/>
      <c r="SCN1" s="738"/>
      <c r="SCO1" s="738"/>
      <c r="SCP1" s="738"/>
      <c r="SCQ1" s="738"/>
      <c r="SCR1" s="738"/>
      <c r="SCS1" s="738"/>
      <c r="SCT1" s="738"/>
      <c r="SCU1" s="738"/>
      <c r="SCV1" s="738"/>
      <c r="SCW1" s="738"/>
      <c r="SCX1" s="738"/>
      <c r="SCY1" s="738"/>
      <c r="SCZ1" s="738"/>
      <c r="SDA1" s="738"/>
      <c r="SDB1" s="738"/>
      <c r="SDC1" s="738"/>
      <c r="SDD1" s="738"/>
      <c r="SDE1" s="738"/>
      <c r="SDF1" s="738"/>
      <c r="SDG1" s="738"/>
      <c r="SDH1" s="738"/>
      <c r="SDI1" s="738"/>
      <c r="SDJ1" s="738"/>
      <c r="SDK1" s="738"/>
      <c r="SDL1" s="738"/>
      <c r="SDM1" s="738"/>
      <c r="SDN1" s="738"/>
      <c r="SDO1" s="738"/>
      <c r="SDP1" s="738"/>
      <c r="SDQ1" s="738"/>
      <c r="SDR1" s="738"/>
      <c r="SDS1" s="738"/>
      <c r="SDT1" s="738"/>
      <c r="SDU1" s="738"/>
      <c r="SDV1" s="738"/>
      <c r="SDW1" s="738"/>
      <c r="SDX1" s="738"/>
      <c r="SDY1" s="738"/>
      <c r="SDZ1" s="738"/>
      <c r="SEA1" s="738"/>
      <c r="SEB1" s="738"/>
      <c r="SEC1" s="738"/>
      <c r="SED1" s="738"/>
      <c r="SEE1" s="738"/>
      <c r="SEF1" s="738"/>
      <c r="SEG1" s="738"/>
      <c r="SEH1" s="738"/>
      <c r="SEI1" s="738"/>
      <c r="SEJ1" s="738"/>
      <c r="SEK1" s="738"/>
      <c r="SEL1" s="738"/>
      <c r="SEM1" s="738"/>
      <c r="SEN1" s="738"/>
      <c r="SEO1" s="738"/>
      <c r="SEP1" s="738"/>
      <c r="SEQ1" s="738"/>
      <c r="SER1" s="738"/>
      <c r="SES1" s="738"/>
      <c r="SET1" s="738"/>
      <c r="SEU1" s="738"/>
      <c r="SEV1" s="738"/>
      <c r="SEW1" s="738"/>
      <c r="SEX1" s="738"/>
      <c r="SEY1" s="738"/>
      <c r="SEZ1" s="738"/>
      <c r="SFA1" s="738"/>
      <c r="SFB1" s="738"/>
      <c r="SFC1" s="738"/>
      <c r="SFD1" s="738"/>
      <c r="SFE1" s="738"/>
      <c r="SFF1" s="738"/>
      <c r="SFG1" s="738"/>
      <c r="SFH1" s="738"/>
      <c r="SFI1" s="738"/>
      <c r="SFJ1" s="738"/>
      <c r="SFK1" s="738"/>
      <c r="SFL1" s="738"/>
      <c r="SFM1" s="738"/>
      <c r="SFN1" s="738"/>
      <c r="SFO1" s="738"/>
      <c r="SFP1" s="738"/>
      <c r="SFQ1" s="738"/>
      <c r="SFR1" s="738"/>
      <c r="SFS1" s="738"/>
      <c r="SFT1" s="738"/>
      <c r="SFU1" s="738"/>
      <c r="SFV1" s="738"/>
      <c r="SFW1" s="738"/>
      <c r="SFX1" s="738"/>
      <c r="SFY1" s="738"/>
      <c r="SFZ1" s="738"/>
      <c r="SGA1" s="738"/>
      <c r="SGB1" s="738"/>
      <c r="SGC1" s="738"/>
      <c r="SGD1" s="738"/>
      <c r="SGE1" s="738"/>
      <c r="SGF1" s="738"/>
      <c r="SGG1" s="738"/>
      <c r="SGH1" s="738"/>
      <c r="SGI1" s="738"/>
      <c r="SGJ1" s="738"/>
      <c r="SGK1" s="738"/>
      <c r="SGL1" s="738"/>
      <c r="SGM1" s="738"/>
      <c r="SGN1" s="738"/>
      <c r="SGO1" s="738"/>
      <c r="SGP1" s="738"/>
      <c r="SGQ1" s="738"/>
      <c r="SGR1" s="738"/>
      <c r="SGS1" s="738"/>
      <c r="SGT1" s="738"/>
      <c r="SGU1" s="738"/>
      <c r="SGV1" s="738"/>
      <c r="SGW1" s="738"/>
      <c r="SGX1" s="738"/>
      <c r="SGY1" s="738"/>
      <c r="SGZ1" s="738"/>
      <c r="SHA1" s="738"/>
      <c r="SHB1" s="738"/>
      <c r="SHC1" s="738"/>
      <c r="SHD1" s="738"/>
      <c r="SHE1" s="738"/>
      <c r="SHF1" s="738"/>
      <c r="SHG1" s="738"/>
      <c r="SHH1" s="738"/>
      <c r="SHI1" s="738"/>
      <c r="SHJ1" s="738"/>
      <c r="SHK1" s="738"/>
      <c r="SHL1" s="738"/>
      <c r="SHM1" s="738"/>
      <c r="SHN1" s="738"/>
      <c r="SHO1" s="738"/>
      <c r="SHP1" s="738"/>
      <c r="SHQ1" s="738"/>
      <c r="SHR1" s="738"/>
      <c r="SHS1" s="738"/>
      <c r="SHT1" s="738"/>
      <c r="SHU1" s="738"/>
      <c r="SHV1" s="738"/>
      <c r="SHW1" s="738"/>
      <c r="SHX1" s="738"/>
      <c r="SHY1" s="738"/>
      <c r="SHZ1" s="738"/>
      <c r="SIA1" s="738"/>
      <c r="SIB1" s="738"/>
      <c r="SIC1" s="738"/>
      <c r="SID1" s="738"/>
      <c r="SIE1" s="738"/>
      <c r="SIF1" s="738"/>
      <c r="SIG1" s="738"/>
      <c r="SIH1" s="738"/>
      <c r="SII1" s="738"/>
      <c r="SIJ1" s="738"/>
      <c r="SIK1" s="738"/>
      <c r="SIL1" s="738"/>
      <c r="SIM1" s="738"/>
      <c r="SIN1" s="738"/>
      <c r="SIO1" s="738"/>
      <c r="SIP1" s="738"/>
      <c r="SIQ1" s="738"/>
      <c r="SIR1" s="738"/>
      <c r="SIS1" s="738"/>
      <c r="SIT1" s="738"/>
      <c r="SIU1" s="738"/>
      <c r="SIV1" s="738"/>
      <c r="SIW1" s="738"/>
      <c r="SIX1" s="738"/>
      <c r="SIY1" s="738"/>
      <c r="SIZ1" s="738"/>
      <c r="SJA1" s="738"/>
      <c r="SJB1" s="738"/>
      <c r="SJC1" s="738"/>
      <c r="SJD1" s="738"/>
      <c r="SJE1" s="738"/>
      <c r="SJF1" s="738"/>
      <c r="SJG1" s="738"/>
      <c r="SJH1" s="738"/>
      <c r="SJI1" s="738"/>
      <c r="SJJ1" s="738"/>
      <c r="SJK1" s="738"/>
      <c r="SJL1" s="738"/>
      <c r="SJM1" s="738"/>
      <c r="SJN1" s="738"/>
      <c r="SJO1" s="738"/>
      <c r="SJP1" s="738"/>
      <c r="SJQ1" s="738"/>
      <c r="SJR1" s="738"/>
      <c r="SJS1" s="738"/>
      <c r="SJT1" s="738"/>
      <c r="SJU1" s="738"/>
      <c r="SJV1" s="738"/>
      <c r="SJW1" s="738"/>
      <c r="SJX1" s="738"/>
      <c r="SJY1" s="738"/>
      <c r="SJZ1" s="738"/>
      <c r="SKA1" s="738"/>
      <c r="SKB1" s="738"/>
      <c r="SKC1" s="738"/>
      <c r="SKD1" s="738"/>
      <c r="SKE1" s="738"/>
      <c r="SKF1" s="738"/>
      <c r="SKG1" s="738"/>
      <c r="SKH1" s="738"/>
      <c r="SKI1" s="738"/>
      <c r="SKJ1" s="738"/>
      <c r="SKK1" s="738"/>
      <c r="SKL1" s="738"/>
      <c r="SKM1" s="738"/>
      <c r="SKN1" s="738"/>
      <c r="SKO1" s="738"/>
      <c r="SKP1" s="738"/>
      <c r="SKQ1" s="738"/>
      <c r="SKR1" s="738"/>
      <c r="SKS1" s="738"/>
      <c r="SKT1" s="738"/>
      <c r="SKU1" s="738"/>
      <c r="SKV1" s="738"/>
      <c r="SKW1" s="738"/>
      <c r="SKX1" s="738"/>
      <c r="SKY1" s="738"/>
      <c r="SKZ1" s="738"/>
      <c r="SLA1" s="738"/>
      <c r="SLB1" s="738"/>
      <c r="SLC1" s="738"/>
      <c r="SLD1" s="738"/>
      <c r="SLE1" s="738"/>
      <c r="SLF1" s="738"/>
      <c r="SLG1" s="738"/>
      <c r="SLH1" s="738"/>
      <c r="SLI1" s="738"/>
      <c r="SLJ1" s="738"/>
      <c r="SLK1" s="738"/>
      <c r="SLL1" s="738"/>
      <c r="SLM1" s="738"/>
      <c r="SLN1" s="738"/>
      <c r="SLO1" s="738"/>
      <c r="SLP1" s="738"/>
      <c r="SLQ1" s="738"/>
      <c r="SLR1" s="738"/>
      <c r="SLS1" s="738"/>
      <c r="SLT1" s="738"/>
      <c r="SLU1" s="738"/>
      <c r="SLV1" s="738"/>
      <c r="SLW1" s="738"/>
      <c r="SLX1" s="738"/>
      <c r="SLY1" s="738"/>
      <c r="SLZ1" s="738"/>
      <c r="SMA1" s="738"/>
      <c r="SMB1" s="738"/>
      <c r="SMC1" s="738"/>
      <c r="SMD1" s="738"/>
      <c r="SME1" s="738"/>
      <c r="SMF1" s="738"/>
      <c r="SMG1" s="738"/>
      <c r="SMH1" s="738"/>
      <c r="SMI1" s="738"/>
      <c r="SMJ1" s="738"/>
      <c r="SMK1" s="738"/>
      <c r="SML1" s="738"/>
      <c r="SMM1" s="738"/>
      <c r="SMN1" s="738"/>
      <c r="SMO1" s="738"/>
      <c r="SMP1" s="738"/>
      <c r="SMQ1" s="738"/>
      <c r="SMR1" s="738"/>
      <c r="SMS1" s="738"/>
      <c r="SMT1" s="738"/>
      <c r="SMU1" s="738"/>
      <c r="SMV1" s="738"/>
      <c r="SMW1" s="738"/>
      <c r="SMX1" s="738"/>
      <c r="SMY1" s="738"/>
      <c r="SMZ1" s="738"/>
      <c r="SNA1" s="738"/>
      <c r="SNB1" s="738"/>
      <c r="SNC1" s="738"/>
      <c r="SND1" s="738"/>
      <c r="SNE1" s="738"/>
      <c r="SNF1" s="738"/>
      <c r="SNG1" s="738"/>
      <c r="SNH1" s="738"/>
      <c r="SNI1" s="738"/>
      <c r="SNJ1" s="738"/>
      <c r="SNK1" s="738"/>
      <c r="SNL1" s="738"/>
      <c r="SNM1" s="738"/>
      <c r="SNN1" s="738"/>
      <c r="SNO1" s="738"/>
      <c r="SNP1" s="738"/>
      <c r="SNQ1" s="738"/>
      <c r="SNR1" s="738"/>
      <c r="SNS1" s="738"/>
      <c r="SNT1" s="738"/>
      <c r="SNU1" s="738"/>
      <c r="SNV1" s="738"/>
      <c r="SNW1" s="738"/>
      <c r="SNX1" s="738"/>
      <c r="SNY1" s="738"/>
      <c r="SNZ1" s="738"/>
      <c r="SOA1" s="738"/>
      <c r="SOB1" s="738"/>
      <c r="SOC1" s="738"/>
      <c r="SOD1" s="738"/>
      <c r="SOE1" s="738"/>
      <c r="SOF1" s="738"/>
      <c r="SOG1" s="738"/>
      <c r="SOH1" s="738"/>
      <c r="SOI1" s="738"/>
      <c r="SOJ1" s="738"/>
      <c r="SOK1" s="738"/>
      <c r="SOL1" s="738"/>
      <c r="SOM1" s="738"/>
      <c r="SON1" s="738"/>
      <c r="SOO1" s="738"/>
      <c r="SOP1" s="738"/>
      <c r="SOQ1" s="738"/>
      <c r="SOR1" s="738"/>
      <c r="SOS1" s="738"/>
      <c r="SOT1" s="738"/>
      <c r="SOU1" s="738"/>
      <c r="SOV1" s="738"/>
      <c r="SOW1" s="738"/>
      <c r="SOX1" s="738"/>
      <c r="SOY1" s="738"/>
      <c r="SOZ1" s="738"/>
      <c r="SPA1" s="738"/>
      <c r="SPB1" s="738"/>
      <c r="SPC1" s="738"/>
      <c r="SPD1" s="738"/>
      <c r="SPE1" s="738"/>
      <c r="SPF1" s="738"/>
      <c r="SPG1" s="738"/>
      <c r="SPH1" s="738"/>
      <c r="SPI1" s="738"/>
      <c r="SPJ1" s="738"/>
      <c r="SPK1" s="738"/>
      <c r="SPL1" s="738"/>
      <c r="SPM1" s="738"/>
      <c r="SPN1" s="738"/>
      <c r="SPO1" s="738"/>
      <c r="SPP1" s="738"/>
      <c r="SPQ1" s="738"/>
      <c r="SPR1" s="738"/>
      <c r="SPS1" s="738"/>
      <c r="SPT1" s="738"/>
      <c r="SPU1" s="738"/>
      <c r="SPV1" s="738"/>
      <c r="SPW1" s="738"/>
      <c r="SPX1" s="738"/>
      <c r="SPY1" s="738"/>
      <c r="SPZ1" s="738"/>
      <c r="SQA1" s="738"/>
      <c r="SQB1" s="738"/>
      <c r="SQC1" s="738"/>
      <c r="SQD1" s="738"/>
      <c r="SQE1" s="738"/>
      <c r="SQF1" s="738"/>
      <c r="SQG1" s="738"/>
      <c r="SQH1" s="738"/>
      <c r="SQI1" s="738"/>
      <c r="SQJ1" s="738"/>
      <c r="SQK1" s="738"/>
      <c r="SQL1" s="738"/>
      <c r="SQM1" s="738"/>
      <c r="SQN1" s="738"/>
      <c r="SQO1" s="738"/>
      <c r="SQP1" s="738"/>
      <c r="SQQ1" s="738"/>
      <c r="SQR1" s="738"/>
      <c r="SQS1" s="738"/>
      <c r="SQT1" s="738"/>
      <c r="SQU1" s="738"/>
      <c r="SQV1" s="738"/>
      <c r="SQW1" s="738"/>
      <c r="SQX1" s="738"/>
      <c r="SQY1" s="738"/>
      <c r="SQZ1" s="738"/>
      <c r="SRA1" s="738"/>
      <c r="SRB1" s="738"/>
      <c r="SRC1" s="738"/>
      <c r="SRD1" s="738"/>
      <c r="SRE1" s="738"/>
      <c r="SRF1" s="738"/>
      <c r="SRG1" s="738"/>
      <c r="SRH1" s="738"/>
      <c r="SRI1" s="738"/>
      <c r="SRJ1" s="738"/>
      <c r="SRK1" s="738"/>
      <c r="SRL1" s="738"/>
      <c r="SRM1" s="738"/>
      <c r="SRN1" s="738"/>
      <c r="SRO1" s="738"/>
      <c r="SRP1" s="738"/>
      <c r="SRQ1" s="738"/>
      <c r="SRR1" s="738"/>
      <c r="SRS1" s="738"/>
      <c r="SRT1" s="738"/>
      <c r="SRU1" s="738"/>
      <c r="SRV1" s="738"/>
      <c r="SRW1" s="738"/>
      <c r="SRX1" s="738"/>
      <c r="SRY1" s="738"/>
      <c r="SRZ1" s="738"/>
      <c r="SSA1" s="738"/>
      <c r="SSB1" s="738"/>
      <c r="SSC1" s="738"/>
      <c r="SSD1" s="738"/>
      <c r="SSE1" s="738"/>
      <c r="SSF1" s="738"/>
      <c r="SSG1" s="738"/>
      <c r="SSH1" s="738"/>
      <c r="SSI1" s="738"/>
      <c r="SSJ1" s="738"/>
      <c r="SSK1" s="738"/>
      <c r="SSL1" s="738"/>
      <c r="SSM1" s="738"/>
      <c r="SSN1" s="738"/>
      <c r="SSO1" s="738"/>
      <c r="SSP1" s="738"/>
      <c r="SSQ1" s="738"/>
      <c r="SSR1" s="738"/>
      <c r="SSS1" s="738"/>
      <c r="SST1" s="738"/>
      <c r="SSU1" s="738"/>
      <c r="SSV1" s="738"/>
      <c r="SSW1" s="738"/>
      <c r="SSX1" s="738"/>
      <c r="SSY1" s="738"/>
      <c r="SSZ1" s="738"/>
      <c r="STA1" s="738"/>
      <c r="STB1" s="738"/>
      <c r="STC1" s="738"/>
      <c r="STD1" s="738"/>
      <c r="STE1" s="738"/>
      <c r="STF1" s="738"/>
      <c r="STG1" s="738"/>
      <c r="STH1" s="738"/>
      <c r="STI1" s="738"/>
      <c r="STJ1" s="738"/>
      <c r="STK1" s="738"/>
      <c r="STL1" s="738"/>
      <c r="STM1" s="738"/>
      <c r="STN1" s="738"/>
      <c r="STO1" s="738"/>
      <c r="STP1" s="738"/>
      <c r="STQ1" s="738"/>
      <c r="STR1" s="738"/>
      <c r="STS1" s="738"/>
      <c r="STT1" s="738"/>
      <c r="STU1" s="738"/>
      <c r="STV1" s="738"/>
      <c r="STW1" s="738"/>
      <c r="STX1" s="738"/>
      <c r="STY1" s="738"/>
      <c r="STZ1" s="738"/>
      <c r="SUA1" s="738"/>
      <c r="SUB1" s="738"/>
      <c r="SUC1" s="738"/>
      <c r="SUD1" s="738"/>
      <c r="SUE1" s="738"/>
      <c r="SUF1" s="738"/>
      <c r="SUG1" s="738"/>
      <c r="SUH1" s="738"/>
      <c r="SUI1" s="738"/>
      <c r="SUJ1" s="738"/>
      <c r="SUK1" s="738"/>
      <c r="SUL1" s="738"/>
      <c r="SUM1" s="738"/>
      <c r="SUN1" s="738"/>
      <c r="SUO1" s="738"/>
      <c r="SUP1" s="738"/>
      <c r="SUQ1" s="738"/>
      <c r="SUR1" s="738"/>
      <c r="SUS1" s="738"/>
      <c r="SUT1" s="738"/>
      <c r="SUU1" s="738"/>
      <c r="SUV1" s="738"/>
      <c r="SUW1" s="738"/>
      <c r="SUX1" s="738"/>
      <c r="SUY1" s="738"/>
      <c r="SUZ1" s="738"/>
      <c r="SVA1" s="738"/>
      <c r="SVB1" s="738"/>
      <c r="SVC1" s="738"/>
      <c r="SVD1" s="738"/>
      <c r="SVE1" s="738"/>
      <c r="SVF1" s="738"/>
      <c r="SVG1" s="738"/>
      <c r="SVH1" s="738"/>
      <c r="SVI1" s="738"/>
      <c r="SVJ1" s="738"/>
      <c r="SVK1" s="738"/>
      <c r="SVL1" s="738"/>
      <c r="SVM1" s="738"/>
      <c r="SVN1" s="738"/>
      <c r="SVO1" s="738"/>
      <c r="SVP1" s="738"/>
      <c r="SVQ1" s="738"/>
      <c r="SVR1" s="738"/>
      <c r="SVS1" s="738"/>
      <c r="SVT1" s="738"/>
      <c r="SVU1" s="738"/>
      <c r="SVV1" s="738"/>
      <c r="SVW1" s="738"/>
      <c r="SVX1" s="738"/>
      <c r="SVY1" s="738"/>
      <c r="SVZ1" s="738"/>
      <c r="SWA1" s="738"/>
      <c r="SWB1" s="738"/>
      <c r="SWC1" s="738"/>
      <c r="SWD1" s="738"/>
      <c r="SWE1" s="738"/>
      <c r="SWF1" s="738"/>
      <c r="SWG1" s="738"/>
      <c r="SWH1" s="738"/>
      <c r="SWI1" s="738"/>
      <c r="SWJ1" s="738"/>
      <c r="SWK1" s="738"/>
      <c r="SWL1" s="738"/>
      <c r="SWM1" s="738"/>
      <c r="SWN1" s="738"/>
      <c r="SWO1" s="738"/>
      <c r="SWP1" s="738"/>
      <c r="SWQ1" s="738"/>
      <c r="SWR1" s="738"/>
      <c r="SWS1" s="738"/>
      <c r="SWT1" s="738"/>
      <c r="SWU1" s="738"/>
      <c r="SWV1" s="738"/>
      <c r="SWW1" s="738"/>
      <c r="SWX1" s="738"/>
      <c r="SWY1" s="738"/>
      <c r="SWZ1" s="738"/>
      <c r="SXA1" s="738"/>
      <c r="SXB1" s="738"/>
      <c r="SXC1" s="738"/>
      <c r="SXD1" s="738"/>
      <c r="SXE1" s="738"/>
      <c r="SXF1" s="738"/>
      <c r="SXG1" s="738"/>
      <c r="SXH1" s="738"/>
      <c r="SXI1" s="738"/>
      <c r="SXJ1" s="738"/>
      <c r="SXK1" s="738"/>
      <c r="SXL1" s="738"/>
      <c r="SXM1" s="738"/>
      <c r="SXN1" s="738"/>
      <c r="SXO1" s="738"/>
      <c r="SXP1" s="738"/>
      <c r="SXQ1" s="738"/>
      <c r="SXR1" s="738"/>
      <c r="SXS1" s="738"/>
      <c r="SXT1" s="738"/>
      <c r="SXU1" s="738"/>
      <c r="SXV1" s="738"/>
      <c r="SXW1" s="738"/>
      <c r="SXX1" s="738"/>
      <c r="SXY1" s="738"/>
      <c r="SXZ1" s="738"/>
      <c r="SYA1" s="738"/>
      <c r="SYB1" s="738"/>
      <c r="SYC1" s="738"/>
      <c r="SYD1" s="738"/>
      <c r="SYE1" s="738"/>
      <c r="SYF1" s="738"/>
      <c r="SYG1" s="738"/>
      <c r="SYH1" s="738"/>
      <c r="SYI1" s="738"/>
      <c r="SYJ1" s="738"/>
      <c r="SYK1" s="738"/>
      <c r="SYL1" s="738"/>
      <c r="SYM1" s="738"/>
      <c r="SYN1" s="738"/>
      <c r="SYO1" s="738"/>
      <c r="SYP1" s="738"/>
      <c r="SYQ1" s="738"/>
      <c r="SYR1" s="738"/>
      <c r="SYS1" s="738"/>
      <c r="SYT1" s="738"/>
      <c r="SYU1" s="738"/>
      <c r="SYV1" s="738"/>
      <c r="SYW1" s="738"/>
      <c r="SYX1" s="738"/>
      <c r="SYY1" s="738"/>
      <c r="SYZ1" s="738"/>
      <c r="SZA1" s="738"/>
      <c r="SZB1" s="738"/>
      <c r="SZC1" s="738"/>
      <c r="SZD1" s="738"/>
      <c r="SZE1" s="738"/>
      <c r="SZF1" s="738"/>
      <c r="SZG1" s="738"/>
      <c r="SZH1" s="738"/>
      <c r="SZI1" s="738"/>
      <c r="SZJ1" s="738"/>
      <c r="SZK1" s="738"/>
      <c r="SZL1" s="738"/>
      <c r="SZM1" s="738"/>
      <c r="SZN1" s="738"/>
      <c r="SZO1" s="738"/>
      <c r="SZP1" s="738"/>
      <c r="SZQ1" s="738"/>
      <c r="SZR1" s="738"/>
      <c r="SZS1" s="738"/>
      <c r="SZT1" s="738"/>
      <c r="SZU1" s="738"/>
      <c r="SZV1" s="738"/>
      <c r="SZW1" s="738"/>
      <c r="SZX1" s="738"/>
      <c r="SZY1" s="738"/>
      <c r="SZZ1" s="738"/>
      <c r="TAA1" s="738"/>
      <c r="TAB1" s="738"/>
      <c r="TAC1" s="738"/>
      <c r="TAD1" s="738"/>
      <c r="TAE1" s="738"/>
      <c r="TAF1" s="738"/>
      <c r="TAG1" s="738"/>
      <c r="TAH1" s="738"/>
      <c r="TAI1" s="738"/>
      <c r="TAJ1" s="738"/>
      <c r="TAK1" s="738"/>
      <c r="TAL1" s="738"/>
      <c r="TAM1" s="738"/>
      <c r="TAN1" s="738"/>
      <c r="TAO1" s="738"/>
      <c r="TAP1" s="738"/>
      <c r="TAQ1" s="738"/>
      <c r="TAR1" s="738"/>
      <c r="TAS1" s="738"/>
      <c r="TAT1" s="738"/>
      <c r="TAU1" s="738"/>
      <c r="TAV1" s="738"/>
      <c r="TAW1" s="738"/>
      <c r="TAX1" s="738"/>
      <c r="TAY1" s="738"/>
      <c r="TAZ1" s="738"/>
      <c r="TBA1" s="738"/>
      <c r="TBB1" s="738"/>
      <c r="TBC1" s="738"/>
      <c r="TBD1" s="738"/>
      <c r="TBE1" s="738"/>
      <c r="TBF1" s="738"/>
      <c r="TBG1" s="738"/>
      <c r="TBH1" s="738"/>
      <c r="TBI1" s="738"/>
      <c r="TBJ1" s="738"/>
      <c r="TBK1" s="738"/>
      <c r="TBL1" s="738"/>
      <c r="TBM1" s="738"/>
      <c r="TBN1" s="738"/>
      <c r="TBO1" s="738"/>
      <c r="TBP1" s="738"/>
      <c r="TBQ1" s="738"/>
      <c r="TBR1" s="738"/>
      <c r="TBS1" s="738"/>
      <c r="TBT1" s="738"/>
      <c r="TBU1" s="738"/>
      <c r="TBV1" s="738"/>
      <c r="TBW1" s="738"/>
      <c r="TBX1" s="738"/>
      <c r="TBY1" s="738"/>
      <c r="TBZ1" s="738"/>
      <c r="TCA1" s="738"/>
      <c r="TCB1" s="738"/>
      <c r="TCC1" s="738"/>
      <c r="TCD1" s="738"/>
      <c r="TCE1" s="738"/>
      <c r="TCF1" s="738"/>
      <c r="TCG1" s="738"/>
      <c r="TCH1" s="738"/>
      <c r="TCI1" s="738"/>
      <c r="TCJ1" s="738"/>
      <c r="TCK1" s="738"/>
      <c r="TCL1" s="738"/>
      <c r="TCM1" s="738"/>
      <c r="TCN1" s="738"/>
      <c r="TCO1" s="738"/>
      <c r="TCP1" s="738"/>
      <c r="TCQ1" s="738"/>
      <c r="TCR1" s="738"/>
      <c r="TCS1" s="738"/>
      <c r="TCT1" s="738"/>
      <c r="TCU1" s="738"/>
      <c r="TCV1" s="738"/>
      <c r="TCW1" s="738"/>
      <c r="TCX1" s="738"/>
      <c r="TCY1" s="738"/>
      <c r="TCZ1" s="738"/>
      <c r="TDA1" s="738"/>
      <c r="TDB1" s="738"/>
      <c r="TDC1" s="738"/>
      <c r="TDD1" s="738"/>
      <c r="TDE1" s="738"/>
      <c r="TDF1" s="738"/>
      <c r="TDG1" s="738"/>
      <c r="TDH1" s="738"/>
      <c r="TDI1" s="738"/>
      <c r="TDJ1" s="738"/>
      <c r="TDK1" s="738"/>
      <c r="TDL1" s="738"/>
      <c r="TDM1" s="738"/>
      <c r="TDN1" s="738"/>
      <c r="TDO1" s="738"/>
      <c r="TDP1" s="738"/>
      <c r="TDQ1" s="738"/>
      <c r="TDR1" s="738"/>
      <c r="TDS1" s="738"/>
      <c r="TDT1" s="738"/>
      <c r="TDU1" s="738"/>
      <c r="TDV1" s="738"/>
      <c r="TDW1" s="738"/>
      <c r="TDX1" s="738"/>
      <c r="TDY1" s="738"/>
      <c r="TDZ1" s="738"/>
      <c r="TEA1" s="738"/>
      <c r="TEB1" s="738"/>
      <c r="TEC1" s="738"/>
      <c r="TED1" s="738"/>
      <c r="TEE1" s="738"/>
      <c r="TEF1" s="738"/>
      <c r="TEG1" s="738"/>
      <c r="TEH1" s="738"/>
      <c r="TEI1" s="738"/>
      <c r="TEJ1" s="738"/>
      <c r="TEK1" s="738"/>
      <c r="TEL1" s="738"/>
      <c r="TEM1" s="738"/>
      <c r="TEN1" s="738"/>
      <c r="TEO1" s="738"/>
      <c r="TEP1" s="738"/>
      <c r="TEQ1" s="738"/>
      <c r="TER1" s="738"/>
      <c r="TES1" s="738"/>
      <c r="TET1" s="738"/>
      <c r="TEU1" s="738"/>
      <c r="TEV1" s="738"/>
      <c r="TEW1" s="738"/>
      <c r="TEX1" s="738"/>
      <c r="TEY1" s="738"/>
      <c r="TEZ1" s="738"/>
      <c r="TFA1" s="738"/>
      <c r="TFB1" s="738"/>
      <c r="TFC1" s="738"/>
      <c r="TFD1" s="738"/>
      <c r="TFE1" s="738"/>
      <c r="TFF1" s="738"/>
      <c r="TFG1" s="738"/>
      <c r="TFH1" s="738"/>
      <c r="TFI1" s="738"/>
      <c r="TFJ1" s="738"/>
      <c r="TFK1" s="738"/>
      <c r="TFL1" s="738"/>
      <c r="TFM1" s="738"/>
      <c r="TFN1" s="738"/>
      <c r="TFO1" s="738"/>
      <c r="TFP1" s="738"/>
      <c r="TFQ1" s="738"/>
      <c r="TFR1" s="738"/>
      <c r="TFS1" s="738"/>
      <c r="TFT1" s="738"/>
      <c r="TFU1" s="738"/>
      <c r="TFV1" s="738"/>
      <c r="TFW1" s="738"/>
      <c r="TFX1" s="738"/>
      <c r="TFY1" s="738"/>
      <c r="TFZ1" s="738"/>
      <c r="TGA1" s="738"/>
      <c r="TGB1" s="738"/>
      <c r="TGC1" s="738"/>
      <c r="TGD1" s="738"/>
      <c r="TGE1" s="738"/>
      <c r="TGF1" s="738"/>
      <c r="TGG1" s="738"/>
      <c r="TGH1" s="738"/>
      <c r="TGI1" s="738"/>
      <c r="TGJ1" s="738"/>
      <c r="TGK1" s="738"/>
      <c r="TGL1" s="738"/>
      <c r="TGM1" s="738"/>
      <c r="TGN1" s="738"/>
      <c r="TGO1" s="738"/>
      <c r="TGP1" s="738"/>
      <c r="TGQ1" s="738"/>
      <c r="TGR1" s="738"/>
      <c r="TGS1" s="738"/>
      <c r="TGT1" s="738"/>
      <c r="TGU1" s="738"/>
      <c r="TGV1" s="738"/>
      <c r="TGW1" s="738"/>
      <c r="TGX1" s="738"/>
      <c r="TGY1" s="738"/>
      <c r="TGZ1" s="738"/>
      <c r="THA1" s="738"/>
      <c r="THB1" s="738"/>
      <c r="THC1" s="738"/>
      <c r="THD1" s="738"/>
      <c r="THE1" s="738"/>
      <c r="THF1" s="738"/>
      <c r="THG1" s="738"/>
      <c r="THH1" s="738"/>
      <c r="THI1" s="738"/>
      <c r="THJ1" s="738"/>
      <c r="THK1" s="738"/>
      <c r="THL1" s="738"/>
      <c r="THM1" s="738"/>
      <c r="THN1" s="738"/>
      <c r="THO1" s="738"/>
      <c r="THP1" s="738"/>
      <c r="THQ1" s="738"/>
      <c r="THR1" s="738"/>
      <c r="THS1" s="738"/>
      <c r="THT1" s="738"/>
      <c r="THU1" s="738"/>
      <c r="THV1" s="738"/>
      <c r="THW1" s="738"/>
      <c r="THX1" s="738"/>
      <c r="THY1" s="738"/>
      <c r="THZ1" s="738"/>
      <c r="TIA1" s="738"/>
      <c r="TIB1" s="738"/>
      <c r="TIC1" s="738"/>
      <c r="TID1" s="738"/>
      <c r="TIE1" s="738"/>
      <c r="TIF1" s="738"/>
      <c r="TIG1" s="738"/>
      <c r="TIH1" s="738"/>
      <c r="TII1" s="738"/>
      <c r="TIJ1" s="738"/>
      <c r="TIK1" s="738"/>
      <c r="TIL1" s="738"/>
      <c r="TIM1" s="738"/>
      <c r="TIN1" s="738"/>
      <c r="TIO1" s="738"/>
      <c r="TIP1" s="738"/>
      <c r="TIQ1" s="738"/>
      <c r="TIR1" s="738"/>
      <c r="TIS1" s="738"/>
      <c r="TIT1" s="738"/>
      <c r="TIU1" s="738"/>
      <c r="TIV1" s="738"/>
      <c r="TIW1" s="738"/>
      <c r="TIX1" s="738"/>
      <c r="TIY1" s="738"/>
      <c r="TIZ1" s="738"/>
      <c r="TJA1" s="738"/>
      <c r="TJB1" s="738"/>
      <c r="TJC1" s="738"/>
      <c r="TJD1" s="738"/>
      <c r="TJE1" s="738"/>
      <c r="TJF1" s="738"/>
      <c r="TJG1" s="738"/>
      <c r="TJH1" s="738"/>
      <c r="TJI1" s="738"/>
      <c r="TJJ1" s="738"/>
      <c r="TJK1" s="738"/>
      <c r="TJL1" s="738"/>
      <c r="TJM1" s="738"/>
      <c r="TJN1" s="738"/>
      <c r="TJO1" s="738"/>
      <c r="TJP1" s="738"/>
      <c r="TJQ1" s="738"/>
      <c r="TJR1" s="738"/>
      <c r="TJS1" s="738"/>
      <c r="TJT1" s="738"/>
      <c r="TJU1" s="738"/>
      <c r="TJV1" s="738"/>
      <c r="TJW1" s="738"/>
      <c r="TJX1" s="738"/>
      <c r="TJY1" s="738"/>
      <c r="TJZ1" s="738"/>
      <c r="TKA1" s="738"/>
      <c r="TKB1" s="738"/>
      <c r="TKC1" s="738"/>
      <c r="TKD1" s="738"/>
      <c r="TKE1" s="738"/>
      <c r="TKF1" s="738"/>
      <c r="TKG1" s="738"/>
      <c r="TKH1" s="738"/>
      <c r="TKI1" s="738"/>
      <c r="TKJ1" s="738"/>
      <c r="TKK1" s="738"/>
      <c r="TKL1" s="738"/>
      <c r="TKM1" s="738"/>
      <c r="TKN1" s="738"/>
      <c r="TKO1" s="738"/>
      <c r="TKP1" s="738"/>
      <c r="TKQ1" s="738"/>
      <c r="TKR1" s="738"/>
      <c r="TKS1" s="738"/>
      <c r="TKT1" s="738"/>
      <c r="TKU1" s="738"/>
      <c r="TKV1" s="738"/>
      <c r="TKW1" s="738"/>
      <c r="TKX1" s="738"/>
      <c r="TKY1" s="738"/>
      <c r="TKZ1" s="738"/>
      <c r="TLA1" s="738"/>
      <c r="TLB1" s="738"/>
      <c r="TLC1" s="738"/>
      <c r="TLD1" s="738"/>
      <c r="TLE1" s="738"/>
      <c r="TLF1" s="738"/>
      <c r="TLG1" s="738"/>
      <c r="TLH1" s="738"/>
      <c r="TLI1" s="738"/>
      <c r="TLJ1" s="738"/>
      <c r="TLK1" s="738"/>
      <c r="TLL1" s="738"/>
      <c r="TLM1" s="738"/>
      <c r="TLN1" s="738"/>
      <c r="TLO1" s="738"/>
      <c r="TLP1" s="738"/>
      <c r="TLQ1" s="738"/>
      <c r="TLR1" s="738"/>
      <c r="TLS1" s="738"/>
      <c r="TLT1" s="738"/>
      <c r="TLU1" s="738"/>
      <c r="TLV1" s="738"/>
      <c r="TLW1" s="738"/>
      <c r="TLX1" s="738"/>
      <c r="TLY1" s="738"/>
      <c r="TLZ1" s="738"/>
      <c r="TMA1" s="738"/>
      <c r="TMB1" s="738"/>
      <c r="TMC1" s="738"/>
      <c r="TMD1" s="738"/>
      <c r="TME1" s="738"/>
      <c r="TMF1" s="738"/>
      <c r="TMG1" s="738"/>
      <c r="TMH1" s="738"/>
      <c r="TMI1" s="738"/>
      <c r="TMJ1" s="738"/>
      <c r="TMK1" s="738"/>
      <c r="TML1" s="738"/>
      <c r="TMM1" s="738"/>
      <c r="TMN1" s="738"/>
      <c r="TMO1" s="738"/>
      <c r="TMP1" s="738"/>
      <c r="TMQ1" s="738"/>
      <c r="TMR1" s="738"/>
      <c r="TMS1" s="738"/>
      <c r="TMT1" s="738"/>
      <c r="TMU1" s="738"/>
      <c r="TMV1" s="738"/>
      <c r="TMW1" s="738"/>
      <c r="TMX1" s="738"/>
      <c r="TMY1" s="738"/>
      <c r="TMZ1" s="738"/>
      <c r="TNA1" s="738"/>
      <c r="TNB1" s="738"/>
      <c r="TNC1" s="738"/>
      <c r="TND1" s="738"/>
      <c r="TNE1" s="738"/>
      <c r="TNF1" s="738"/>
      <c r="TNG1" s="738"/>
      <c r="TNH1" s="738"/>
      <c r="TNI1" s="738"/>
      <c r="TNJ1" s="738"/>
      <c r="TNK1" s="738"/>
      <c r="TNL1" s="738"/>
      <c r="TNM1" s="738"/>
      <c r="TNN1" s="738"/>
      <c r="TNO1" s="738"/>
      <c r="TNP1" s="738"/>
      <c r="TNQ1" s="738"/>
      <c r="TNR1" s="738"/>
      <c r="TNS1" s="738"/>
      <c r="TNT1" s="738"/>
      <c r="TNU1" s="738"/>
      <c r="TNV1" s="738"/>
      <c r="TNW1" s="738"/>
      <c r="TNX1" s="738"/>
      <c r="TNY1" s="738"/>
      <c r="TNZ1" s="738"/>
      <c r="TOA1" s="738"/>
      <c r="TOB1" s="738"/>
      <c r="TOC1" s="738"/>
      <c r="TOD1" s="738"/>
      <c r="TOE1" s="738"/>
      <c r="TOF1" s="738"/>
      <c r="TOG1" s="738"/>
      <c r="TOH1" s="738"/>
      <c r="TOI1" s="738"/>
      <c r="TOJ1" s="738"/>
      <c r="TOK1" s="738"/>
      <c r="TOL1" s="738"/>
      <c r="TOM1" s="738"/>
      <c r="TON1" s="738"/>
      <c r="TOO1" s="738"/>
      <c r="TOP1" s="738"/>
      <c r="TOQ1" s="738"/>
      <c r="TOR1" s="738"/>
      <c r="TOS1" s="738"/>
      <c r="TOT1" s="738"/>
      <c r="TOU1" s="738"/>
      <c r="TOV1" s="738"/>
      <c r="TOW1" s="738"/>
      <c r="TOX1" s="738"/>
      <c r="TOY1" s="738"/>
      <c r="TOZ1" s="738"/>
      <c r="TPA1" s="738"/>
      <c r="TPB1" s="738"/>
      <c r="TPC1" s="738"/>
      <c r="TPD1" s="738"/>
      <c r="TPE1" s="738"/>
      <c r="TPF1" s="738"/>
      <c r="TPG1" s="738"/>
      <c r="TPH1" s="738"/>
      <c r="TPI1" s="738"/>
      <c r="TPJ1" s="738"/>
      <c r="TPK1" s="738"/>
      <c r="TPL1" s="738"/>
      <c r="TPM1" s="738"/>
      <c r="TPN1" s="738"/>
      <c r="TPO1" s="738"/>
      <c r="TPP1" s="738"/>
      <c r="TPQ1" s="738"/>
      <c r="TPR1" s="738"/>
      <c r="TPS1" s="738"/>
      <c r="TPT1" s="738"/>
      <c r="TPU1" s="738"/>
      <c r="TPV1" s="738"/>
      <c r="TPW1" s="738"/>
      <c r="TPX1" s="738"/>
      <c r="TPY1" s="738"/>
      <c r="TPZ1" s="738"/>
      <c r="TQA1" s="738"/>
      <c r="TQB1" s="738"/>
      <c r="TQC1" s="738"/>
      <c r="TQD1" s="738"/>
      <c r="TQE1" s="738"/>
      <c r="TQF1" s="738"/>
      <c r="TQG1" s="738"/>
      <c r="TQH1" s="738"/>
      <c r="TQI1" s="738"/>
      <c r="TQJ1" s="738"/>
      <c r="TQK1" s="738"/>
      <c r="TQL1" s="738"/>
      <c r="TQM1" s="738"/>
      <c r="TQN1" s="738"/>
      <c r="TQO1" s="738"/>
      <c r="TQP1" s="738"/>
      <c r="TQQ1" s="738"/>
      <c r="TQR1" s="738"/>
      <c r="TQS1" s="738"/>
      <c r="TQT1" s="738"/>
      <c r="TQU1" s="738"/>
      <c r="TQV1" s="738"/>
      <c r="TQW1" s="738"/>
      <c r="TQX1" s="738"/>
      <c r="TQY1" s="738"/>
      <c r="TQZ1" s="738"/>
      <c r="TRA1" s="738"/>
      <c r="TRB1" s="738"/>
      <c r="TRC1" s="738"/>
      <c r="TRD1" s="738"/>
      <c r="TRE1" s="738"/>
      <c r="TRF1" s="738"/>
      <c r="TRG1" s="738"/>
      <c r="TRH1" s="738"/>
      <c r="TRI1" s="738"/>
      <c r="TRJ1" s="738"/>
      <c r="TRK1" s="738"/>
      <c r="TRL1" s="738"/>
      <c r="TRM1" s="738"/>
      <c r="TRN1" s="738"/>
      <c r="TRO1" s="738"/>
      <c r="TRP1" s="738"/>
      <c r="TRQ1" s="738"/>
      <c r="TRR1" s="738"/>
      <c r="TRS1" s="738"/>
      <c r="TRT1" s="738"/>
      <c r="TRU1" s="738"/>
      <c r="TRV1" s="738"/>
      <c r="TRW1" s="738"/>
      <c r="TRX1" s="738"/>
      <c r="TRY1" s="738"/>
      <c r="TRZ1" s="738"/>
      <c r="TSA1" s="738"/>
      <c r="TSB1" s="738"/>
      <c r="TSC1" s="738"/>
      <c r="TSD1" s="738"/>
      <c r="TSE1" s="738"/>
      <c r="TSF1" s="738"/>
      <c r="TSG1" s="738"/>
      <c r="TSH1" s="738"/>
      <c r="TSI1" s="738"/>
      <c r="TSJ1" s="738"/>
      <c r="TSK1" s="738"/>
      <c r="TSL1" s="738"/>
      <c r="TSM1" s="738"/>
      <c r="TSN1" s="738"/>
      <c r="TSO1" s="738"/>
      <c r="TSP1" s="738"/>
      <c r="TSQ1" s="738"/>
      <c r="TSR1" s="738"/>
      <c r="TSS1" s="738"/>
      <c r="TST1" s="738"/>
      <c r="TSU1" s="738"/>
      <c r="TSV1" s="738"/>
      <c r="TSW1" s="738"/>
      <c r="TSX1" s="738"/>
      <c r="TSY1" s="738"/>
      <c r="TSZ1" s="738"/>
      <c r="TTA1" s="738"/>
      <c r="TTB1" s="738"/>
      <c r="TTC1" s="738"/>
      <c r="TTD1" s="738"/>
      <c r="TTE1" s="738"/>
      <c r="TTF1" s="738"/>
      <c r="TTG1" s="738"/>
      <c r="TTH1" s="738"/>
      <c r="TTI1" s="738"/>
      <c r="TTJ1" s="738"/>
      <c r="TTK1" s="738"/>
      <c r="TTL1" s="738"/>
      <c r="TTM1" s="738"/>
      <c r="TTN1" s="738"/>
      <c r="TTO1" s="738"/>
      <c r="TTP1" s="738"/>
      <c r="TTQ1" s="738"/>
      <c r="TTR1" s="738"/>
      <c r="TTS1" s="738"/>
      <c r="TTT1" s="738"/>
      <c r="TTU1" s="738"/>
      <c r="TTV1" s="738"/>
      <c r="TTW1" s="738"/>
      <c r="TTX1" s="738"/>
      <c r="TTY1" s="738"/>
      <c r="TTZ1" s="738"/>
      <c r="TUA1" s="738"/>
      <c r="TUB1" s="738"/>
      <c r="TUC1" s="738"/>
      <c r="TUD1" s="738"/>
      <c r="TUE1" s="738"/>
      <c r="TUF1" s="738"/>
      <c r="TUG1" s="738"/>
      <c r="TUH1" s="738"/>
      <c r="TUI1" s="738"/>
      <c r="TUJ1" s="738"/>
      <c r="TUK1" s="738"/>
      <c r="TUL1" s="738"/>
      <c r="TUM1" s="738"/>
      <c r="TUN1" s="738"/>
      <c r="TUO1" s="738"/>
      <c r="TUP1" s="738"/>
      <c r="TUQ1" s="738"/>
      <c r="TUR1" s="738"/>
      <c r="TUS1" s="738"/>
      <c r="TUT1" s="738"/>
      <c r="TUU1" s="738"/>
      <c r="TUV1" s="738"/>
      <c r="TUW1" s="738"/>
      <c r="TUX1" s="738"/>
      <c r="TUY1" s="738"/>
      <c r="TUZ1" s="738"/>
      <c r="TVA1" s="738"/>
      <c r="TVB1" s="738"/>
      <c r="TVC1" s="738"/>
      <c r="TVD1" s="738"/>
      <c r="TVE1" s="738"/>
      <c r="TVF1" s="738"/>
      <c r="TVG1" s="738"/>
      <c r="TVH1" s="738"/>
      <c r="TVI1" s="738"/>
      <c r="TVJ1" s="738"/>
      <c r="TVK1" s="738"/>
      <c r="TVL1" s="738"/>
      <c r="TVM1" s="738"/>
      <c r="TVN1" s="738"/>
      <c r="TVO1" s="738"/>
      <c r="TVP1" s="738"/>
      <c r="TVQ1" s="738"/>
      <c r="TVR1" s="738"/>
      <c r="TVS1" s="738"/>
      <c r="TVT1" s="738"/>
      <c r="TVU1" s="738"/>
      <c r="TVV1" s="738"/>
      <c r="TVW1" s="738"/>
      <c r="TVX1" s="738"/>
      <c r="TVY1" s="738"/>
      <c r="TVZ1" s="738"/>
      <c r="TWA1" s="738"/>
      <c r="TWB1" s="738"/>
      <c r="TWC1" s="738"/>
      <c r="TWD1" s="738"/>
      <c r="TWE1" s="738"/>
      <c r="TWF1" s="738"/>
      <c r="TWG1" s="738"/>
      <c r="TWH1" s="738"/>
      <c r="TWI1" s="738"/>
      <c r="TWJ1" s="738"/>
      <c r="TWK1" s="738"/>
      <c r="TWL1" s="738"/>
      <c r="TWM1" s="738"/>
      <c r="TWN1" s="738"/>
      <c r="TWO1" s="738"/>
      <c r="TWP1" s="738"/>
      <c r="TWQ1" s="738"/>
      <c r="TWR1" s="738"/>
      <c r="TWS1" s="738"/>
      <c r="TWT1" s="738"/>
      <c r="TWU1" s="738"/>
      <c r="TWV1" s="738"/>
      <c r="TWW1" s="738"/>
      <c r="TWX1" s="738"/>
      <c r="TWY1" s="738"/>
      <c r="TWZ1" s="738"/>
      <c r="TXA1" s="738"/>
      <c r="TXB1" s="738"/>
      <c r="TXC1" s="738"/>
      <c r="TXD1" s="738"/>
      <c r="TXE1" s="738"/>
      <c r="TXF1" s="738"/>
      <c r="TXG1" s="738"/>
      <c r="TXH1" s="738"/>
      <c r="TXI1" s="738"/>
      <c r="TXJ1" s="738"/>
      <c r="TXK1" s="738"/>
      <c r="TXL1" s="738"/>
      <c r="TXM1" s="738"/>
      <c r="TXN1" s="738"/>
      <c r="TXO1" s="738"/>
      <c r="TXP1" s="738"/>
      <c r="TXQ1" s="738"/>
      <c r="TXR1" s="738"/>
      <c r="TXS1" s="738"/>
      <c r="TXT1" s="738"/>
      <c r="TXU1" s="738"/>
      <c r="TXV1" s="738"/>
      <c r="TXW1" s="738"/>
      <c r="TXX1" s="738"/>
      <c r="TXY1" s="738"/>
      <c r="TXZ1" s="738"/>
      <c r="TYA1" s="738"/>
      <c r="TYB1" s="738"/>
      <c r="TYC1" s="738"/>
      <c r="TYD1" s="738"/>
      <c r="TYE1" s="738"/>
      <c r="TYF1" s="738"/>
      <c r="TYG1" s="738"/>
      <c r="TYH1" s="738"/>
      <c r="TYI1" s="738"/>
      <c r="TYJ1" s="738"/>
      <c r="TYK1" s="738"/>
      <c r="TYL1" s="738"/>
      <c r="TYM1" s="738"/>
      <c r="TYN1" s="738"/>
      <c r="TYO1" s="738"/>
      <c r="TYP1" s="738"/>
      <c r="TYQ1" s="738"/>
      <c r="TYR1" s="738"/>
      <c r="TYS1" s="738"/>
      <c r="TYT1" s="738"/>
      <c r="TYU1" s="738"/>
      <c r="TYV1" s="738"/>
      <c r="TYW1" s="738"/>
      <c r="TYX1" s="738"/>
      <c r="TYY1" s="738"/>
      <c r="TYZ1" s="738"/>
      <c r="TZA1" s="738"/>
      <c r="TZB1" s="738"/>
      <c r="TZC1" s="738"/>
      <c r="TZD1" s="738"/>
      <c r="TZE1" s="738"/>
      <c r="TZF1" s="738"/>
      <c r="TZG1" s="738"/>
      <c r="TZH1" s="738"/>
      <c r="TZI1" s="738"/>
      <c r="TZJ1" s="738"/>
      <c r="TZK1" s="738"/>
      <c r="TZL1" s="738"/>
      <c r="TZM1" s="738"/>
      <c r="TZN1" s="738"/>
      <c r="TZO1" s="738"/>
      <c r="TZP1" s="738"/>
      <c r="TZQ1" s="738"/>
      <c r="TZR1" s="738"/>
      <c r="TZS1" s="738"/>
      <c r="TZT1" s="738"/>
      <c r="TZU1" s="738"/>
      <c r="TZV1" s="738"/>
      <c r="TZW1" s="738"/>
      <c r="TZX1" s="738"/>
      <c r="TZY1" s="738"/>
      <c r="TZZ1" s="738"/>
      <c r="UAA1" s="738"/>
      <c r="UAB1" s="738"/>
      <c r="UAC1" s="738"/>
      <c r="UAD1" s="738"/>
      <c r="UAE1" s="738"/>
      <c r="UAF1" s="738"/>
      <c r="UAG1" s="738"/>
      <c r="UAH1" s="738"/>
      <c r="UAI1" s="738"/>
      <c r="UAJ1" s="738"/>
      <c r="UAK1" s="738"/>
      <c r="UAL1" s="738"/>
      <c r="UAM1" s="738"/>
      <c r="UAN1" s="738"/>
      <c r="UAO1" s="738"/>
      <c r="UAP1" s="738"/>
      <c r="UAQ1" s="738"/>
      <c r="UAR1" s="738"/>
      <c r="UAS1" s="738"/>
      <c r="UAT1" s="738"/>
      <c r="UAU1" s="738"/>
      <c r="UAV1" s="738"/>
      <c r="UAW1" s="738"/>
      <c r="UAX1" s="738"/>
      <c r="UAY1" s="738"/>
      <c r="UAZ1" s="738"/>
      <c r="UBA1" s="738"/>
      <c r="UBB1" s="738"/>
      <c r="UBC1" s="738"/>
      <c r="UBD1" s="738"/>
      <c r="UBE1" s="738"/>
      <c r="UBF1" s="738"/>
      <c r="UBG1" s="738"/>
      <c r="UBH1" s="738"/>
      <c r="UBI1" s="738"/>
      <c r="UBJ1" s="738"/>
      <c r="UBK1" s="738"/>
      <c r="UBL1" s="738"/>
      <c r="UBM1" s="738"/>
      <c r="UBN1" s="738"/>
      <c r="UBO1" s="738"/>
      <c r="UBP1" s="738"/>
      <c r="UBQ1" s="738"/>
      <c r="UBR1" s="738"/>
      <c r="UBS1" s="738"/>
      <c r="UBT1" s="738"/>
      <c r="UBU1" s="738"/>
      <c r="UBV1" s="738"/>
      <c r="UBW1" s="738"/>
      <c r="UBX1" s="738"/>
      <c r="UBY1" s="738"/>
      <c r="UBZ1" s="738"/>
      <c r="UCA1" s="738"/>
      <c r="UCB1" s="738"/>
      <c r="UCC1" s="738"/>
      <c r="UCD1" s="738"/>
      <c r="UCE1" s="738"/>
      <c r="UCF1" s="738"/>
      <c r="UCG1" s="738"/>
      <c r="UCH1" s="738"/>
      <c r="UCI1" s="738"/>
      <c r="UCJ1" s="738"/>
      <c r="UCK1" s="738"/>
      <c r="UCL1" s="738"/>
      <c r="UCM1" s="738"/>
      <c r="UCN1" s="738"/>
      <c r="UCO1" s="738"/>
      <c r="UCP1" s="738"/>
      <c r="UCQ1" s="738"/>
      <c r="UCR1" s="738"/>
      <c r="UCS1" s="738"/>
      <c r="UCT1" s="738"/>
      <c r="UCU1" s="738"/>
      <c r="UCV1" s="738"/>
      <c r="UCW1" s="738"/>
      <c r="UCX1" s="738"/>
      <c r="UCY1" s="738"/>
      <c r="UCZ1" s="738"/>
      <c r="UDA1" s="738"/>
      <c r="UDB1" s="738"/>
      <c r="UDC1" s="738"/>
      <c r="UDD1" s="738"/>
      <c r="UDE1" s="738"/>
      <c r="UDF1" s="738"/>
      <c r="UDG1" s="738"/>
      <c r="UDH1" s="738"/>
      <c r="UDI1" s="738"/>
      <c r="UDJ1" s="738"/>
      <c r="UDK1" s="738"/>
      <c r="UDL1" s="738"/>
      <c r="UDM1" s="738"/>
      <c r="UDN1" s="738"/>
      <c r="UDO1" s="738"/>
      <c r="UDP1" s="738"/>
      <c r="UDQ1" s="738"/>
      <c r="UDR1" s="738"/>
      <c r="UDS1" s="738"/>
      <c r="UDT1" s="738"/>
      <c r="UDU1" s="738"/>
      <c r="UDV1" s="738"/>
      <c r="UDW1" s="738"/>
      <c r="UDX1" s="738"/>
      <c r="UDY1" s="738"/>
      <c r="UDZ1" s="738"/>
      <c r="UEA1" s="738"/>
      <c r="UEB1" s="738"/>
      <c r="UEC1" s="738"/>
      <c r="UED1" s="738"/>
      <c r="UEE1" s="738"/>
      <c r="UEF1" s="738"/>
      <c r="UEG1" s="738"/>
      <c r="UEH1" s="738"/>
      <c r="UEI1" s="738"/>
      <c r="UEJ1" s="738"/>
      <c r="UEK1" s="738"/>
      <c r="UEL1" s="738"/>
      <c r="UEM1" s="738"/>
      <c r="UEN1" s="738"/>
      <c r="UEO1" s="738"/>
      <c r="UEP1" s="738"/>
      <c r="UEQ1" s="738"/>
      <c r="UER1" s="738"/>
      <c r="UES1" s="738"/>
      <c r="UET1" s="738"/>
      <c r="UEU1" s="738"/>
      <c r="UEV1" s="738"/>
      <c r="UEW1" s="738"/>
      <c r="UEX1" s="738"/>
      <c r="UEY1" s="738"/>
      <c r="UEZ1" s="738"/>
      <c r="UFA1" s="738"/>
      <c r="UFB1" s="738"/>
      <c r="UFC1" s="738"/>
      <c r="UFD1" s="738"/>
      <c r="UFE1" s="738"/>
      <c r="UFF1" s="738"/>
      <c r="UFG1" s="738"/>
      <c r="UFH1" s="738"/>
      <c r="UFI1" s="738"/>
      <c r="UFJ1" s="738"/>
      <c r="UFK1" s="738"/>
      <c r="UFL1" s="738"/>
      <c r="UFM1" s="738"/>
      <c r="UFN1" s="738"/>
      <c r="UFO1" s="738"/>
      <c r="UFP1" s="738"/>
      <c r="UFQ1" s="738"/>
      <c r="UFR1" s="738"/>
      <c r="UFS1" s="738"/>
      <c r="UFT1" s="738"/>
      <c r="UFU1" s="738"/>
      <c r="UFV1" s="738"/>
      <c r="UFW1" s="738"/>
      <c r="UFX1" s="738"/>
      <c r="UFY1" s="738"/>
      <c r="UFZ1" s="738"/>
      <c r="UGA1" s="738"/>
      <c r="UGB1" s="738"/>
      <c r="UGC1" s="738"/>
      <c r="UGD1" s="738"/>
      <c r="UGE1" s="738"/>
      <c r="UGF1" s="738"/>
      <c r="UGG1" s="738"/>
      <c r="UGH1" s="738"/>
      <c r="UGI1" s="738"/>
      <c r="UGJ1" s="738"/>
      <c r="UGK1" s="738"/>
      <c r="UGL1" s="738"/>
      <c r="UGM1" s="738"/>
      <c r="UGN1" s="738"/>
      <c r="UGO1" s="738"/>
      <c r="UGP1" s="738"/>
      <c r="UGQ1" s="738"/>
      <c r="UGR1" s="738"/>
      <c r="UGS1" s="738"/>
      <c r="UGT1" s="738"/>
      <c r="UGU1" s="738"/>
      <c r="UGV1" s="738"/>
      <c r="UGW1" s="738"/>
      <c r="UGX1" s="738"/>
      <c r="UGY1" s="738"/>
      <c r="UGZ1" s="738"/>
      <c r="UHA1" s="738"/>
      <c r="UHB1" s="738"/>
      <c r="UHC1" s="738"/>
      <c r="UHD1" s="738"/>
      <c r="UHE1" s="738"/>
      <c r="UHF1" s="738"/>
      <c r="UHG1" s="738"/>
      <c r="UHH1" s="738"/>
      <c r="UHI1" s="738"/>
      <c r="UHJ1" s="738"/>
      <c r="UHK1" s="738"/>
      <c r="UHL1" s="738"/>
      <c r="UHM1" s="738"/>
      <c r="UHN1" s="738"/>
      <c r="UHO1" s="738"/>
      <c r="UHP1" s="738"/>
      <c r="UHQ1" s="738"/>
      <c r="UHR1" s="738"/>
      <c r="UHS1" s="738"/>
      <c r="UHT1" s="738"/>
      <c r="UHU1" s="738"/>
      <c r="UHV1" s="738"/>
      <c r="UHW1" s="738"/>
      <c r="UHX1" s="738"/>
      <c r="UHY1" s="738"/>
      <c r="UHZ1" s="738"/>
      <c r="UIA1" s="738"/>
      <c r="UIB1" s="738"/>
      <c r="UIC1" s="738"/>
      <c r="UID1" s="738"/>
      <c r="UIE1" s="738"/>
      <c r="UIF1" s="738"/>
      <c r="UIG1" s="738"/>
      <c r="UIH1" s="738"/>
      <c r="UII1" s="738"/>
      <c r="UIJ1" s="738"/>
      <c r="UIK1" s="738"/>
      <c r="UIL1" s="738"/>
      <c r="UIM1" s="738"/>
      <c r="UIN1" s="738"/>
      <c r="UIO1" s="738"/>
      <c r="UIP1" s="738"/>
      <c r="UIQ1" s="738"/>
      <c r="UIR1" s="738"/>
      <c r="UIS1" s="738"/>
      <c r="UIT1" s="738"/>
      <c r="UIU1" s="738"/>
      <c r="UIV1" s="738"/>
      <c r="UIW1" s="738"/>
      <c r="UIX1" s="738"/>
      <c r="UIY1" s="738"/>
      <c r="UIZ1" s="738"/>
      <c r="UJA1" s="738"/>
      <c r="UJB1" s="738"/>
      <c r="UJC1" s="738"/>
      <c r="UJD1" s="738"/>
      <c r="UJE1" s="738"/>
      <c r="UJF1" s="738"/>
      <c r="UJG1" s="738"/>
      <c r="UJH1" s="738"/>
      <c r="UJI1" s="738"/>
      <c r="UJJ1" s="738"/>
      <c r="UJK1" s="738"/>
      <c r="UJL1" s="738"/>
      <c r="UJM1" s="738"/>
      <c r="UJN1" s="738"/>
      <c r="UJO1" s="738"/>
      <c r="UJP1" s="738"/>
      <c r="UJQ1" s="738"/>
      <c r="UJR1" s="738"/>
      <c r="UJS1" s="738"/>
      <c r="UJT1" s="738"/>
      <c r="UJU1" s="738"/>
      <c r="UJV1" s="738"/>
      <c r="UJW1" s="738"/>
      <c r="UJX1" s="738"/>
      <c r="UJY1" s="738"/>
      <c r="UJZ1" s="738"/>
      <c r="UKA1" s="738"/>
      <c r="UKB1" s="738"/>
      <c r="UKC1" s="738"/>
      <c r="UKD1" s="738"/>
      <c r="UKE1" s="738"/>
      <c r="UKF1" s="738"/>
      <c r="UKG1" s="738"/>
      <c r="UKH1" s="738"/>
      <c r="UKI1" s="738"/>
      <c r="UKJ1" s="738"/>
      <c r="UKK1" s="738"/>
      <c r="UKL1" s="738"/>
      <c r="UKM1" s="738"/>
      <c r="UKN1" s="738"/>
      <c r="UKO1" s="738"/>
      <c r="UKP1" s="738"/>
      <c r="UKQ1" s="738"/>
      <c r="UKR1" s="738"/>
      <c r="UKS1" s="738"/>
      <c r="UKT1" s="738"/>
      <c r="UKU1" s="738"/>
      <c r="UKV1" s="738"/>
      <c r="UKW1" s="738"/>
      <c r="UKX1" s="738"/>
      <c r="UKY1" s="738"/>
      <c r="UKZ1" s="738"/>
      <c r="ULA1" s="738"/>
      <c r="ULB1" s="738"/>
      <c r="ULC1" s="738"/>
      <c r="ULD1" s="738"/>
      <c r="ULE1" s="738"/>
      <c r="ULF1" s="738"/>
      <c r="ULG1" s="738"/>
      <c r="ULH1" s="738"/>
      <c r="ULI1" s="738"/>
      <c r="ULJ1" s="738"/>
      <c r="ULK1" s="738"/>
      <c r="ULL1" s="738"/>
      <c r="ULM1" s="738"/>
      <c r="ULN1" s="738"/>
      <c r="ULO1" s="738"/>
      <c r="ULP1" s="738"/>
      <c r="ULQ1" s="738"/>
      <c r="ULR1" s="738"/>
      <c r="ULS1" s="738"/>
      <c r="ULT1" s="738"/>
      <c r="ULU1" s="738"/>
      <c r="ULV1" s="738"/>
      <c r="ULW1" s="738"/>
      <c r="ULX1" s="738"/>
      <c r="ULY1" s="738"/>
      <c r="ULZ1" s="738"/>
      <c r="UMA1" s="738"/>
      <c r="UMB1" s="738"/>
      <c r="UMC1" s="738"/>
      <c r="UMD1" s="738"/>
      <c r="UME1" s="738"/>
      <c r="UMF1" s="738"/>
      <c r="UMG1" s="738"/>
      <c r="UMH1" s="738"/>
      <c r="UMI1" s="738"/>
      <c r="UMJ1" s="738"/>
      <c r="UMK1" s="738"/>
      <c r="UML1" s="738"/>
      <c r="UMM1" s="738"/>
      <c r="UMN1" s="738"/>
      <c r="UMO1" s="738"/>
      <c r="UMP1" s="738"/>
      <c r="UMQ1" s="738"/>
      <c r="UMR1" s="738"/>
      <c r="UMS1" s="738"/>
      <c r="UMT1" s="738"/>
      <c r="UMU1" s="738"/>
      <c r="UMV1" s="738"/>
      <c r="UMW1" s="738"/>
      <c r="UMX1" s="738"/>
      <c r="UMY1" s="738"/>
      <c r="UMZ1" s="738"/>
      <c r="UNA1" s="738"/>
      <c r="UNB1" s="738"/>
      <c r="UNC1" s="738"/>
      <c r="UND1" s="738"/>
      <c r="UNE1" s="738"/>
      <c r="UNF1" s="738"/>
      <c r="UNG1" s="738"/>
      <c r="UNH1" s="738"/>
      <c r="UNI1" s="738"/>
      <c r="UNJ1" s="738"/>
      <c r="UNK1" s="738"/>
      <c r="UNL1" s="738"/>
      <c r="UNM1" s="738"/>
      <c r="UNN1" s="738"/>
      <c r="UNO1" s="738"/>
      <c r="UNP1" s="738"/>
      <c r="UNQ1" s="738"/>
      <c r="UNR1" s="738"/>
      <c r="UNS1" s="738"/>
      <c r="UNT1" s="738"/>
      <c r="UNU1" s="738"/>
      <c r="UNV1" s="738"/>
      <c r="UNW1" s="738"/>
      <c r="UNX1" s="738"/>
      <c r="UNY1" s="738"/>
      <c r="UNZ1" s="738"/>
      <c r="UOA1" s="738"/>
      <c r="UOB1" s="738"/>
      <c r="UOC1" s="738"/>
      <c r="UOD1" s="738"/>
      <c r="UOE1" s="738"/>
      <c r="UOF1" s="738"/>
      <c r="UOG1" s="738"/>
      <c r="UOH1" s="738"/>
      <c r="UOI1" s="738"/>
      <c r="UOJ1" s="738"/>
      <c r="UOK1" s="738"/>
      <c r="UOL1" s="738"/>
      <c r="UOM1" s="738"/>
      <c r="UON1" s="738"/>
      <c r="UOO1" s="738"/>
      <c r="UOP1" s="738"/>
      <c r="UOQ1" s="738"/>
      <c r="UOR1" s="738"/>
      <c r="UOS1" s="738"/>
      <c r="UOT1" s="738"/>
      <c r="UOU1" s="738"/>
      <c r="UOV1" s="738"/>
      <c r="UOW1" s="738"/>
      <c r="UOX1" s="738"/>
      <c r="UOY1" s="738"/>
      <c r="UOZ1" s="738"/>
      <c r="UPA1" s="738"/>
      <c r="UPB1" s="738"/>
      <c r="UPC1" s="738"/>
      <c r="UPD1" s="738"/>
      <c r="UPE1" s="738"/>
      <c r="UPF1" s="738"/>
      <c r="UPG1" s="738"/>
      <c r="UPH1" s="738"/>
      <c r="UPI1" s="738"/>
      <c r="UPJ1" s="738"/>
      <c r="UPK1" s="738"/>
      <c r="UPL1" s="738"/>
      <c r="UPM1" s="738"/>
      <c r="UPN1" s="738"/>
      <c r="UPO1" s="738"/>
      <c r="UPP1" s="738"/>
      <c r="UPQ1" s="738"/>
      <c r="UPR1" s="738"/>
      <c r="UPS1" s="738"/>
      <c r="UPT1" s="738"/>
      <c r="UPU1" s="738"/>
      <c r="UPV1" s="738"/>
      <c r="UPW1" s="738"/>
      <c r="UPX1" s="738"/>
      <c r="UPY1" s="738"/>
      <c r="UPZ1" s="738"/>
      <c r="UQA1" s="738"/>
      <c r="UQB1" s="738"/>
      <c r="UQC1" s="738"/>
      <c r="UQD1" s="738"/>
      <c r="UQE1" s="738"/>
      <c r="UQF1" s="738"/>
      <c r="UQG1" s="738"/>
      <c r="UQH1" s="738"/>
      <c r="UQI1" s="738"/>
      <c r="UQJ1" s="738"/>
      <c r="UQK1" s="738"/>
      <c r="UQL1" s="738"/>
      <c r="UQM1" s="738"/>
      <c r="UQN1" s="738"/>
      <c r="UQO1" s="738"/>
      <c r="UQP1" s="738"/>
      <c r="UQQ1" s="738"/>
      <c r="UQR1" s="738"/>
      <c r="UQS1" s="738"/>
      <c r="UQT1" s="738"/>
      <c r="UQU1" s="738"/>
      <c r="UQV1" s="738"/>
      <c r="UQW1" s="738"/>
      <c r="UQX1" s="738"/>
      <c r="UQY1" s="738"/>
      <c r="UQZ1" s="738"/>
      <c r="URA1" s="738"/>
      <c r="URB1" s="738"/>
      <c r="URC1" s="738"/>
      <c r="URD1" s="738"/>
      <c r="URE1" s="738"/>
      <c r="URF1" s="738"/>
      <c r="URG1" s="738"/>
      <c r="URH1" s="738"/>
      <c r="URI1" s="738"/>
      <c r="URJ1" s="738"/>
      <c r="URK1" s="738"/>
      <c r="URL1" s="738"/>
      <c r="URM1" s="738"/>
      <c r="URN1" s="738"/>
      <c r="URO1" s="738"/>
      <c r="URP1" s="738"/>
      <c r="URQ1" s="738"/>
      <c r="URR1" s="738"/>
      <c r="URS1" s="738"/>
      <c r="URT1" s="738"/>
      <c r="URU1" s="738"/>
      <c r="URV1" s="738"/>
      <c r="URW1" s="738"/>
      <c r="URX1" s="738"/>
      <c r="URY1" s="738"/>
      <c r="URZ1" s="738"/>
      <c r="USA1" s="738"/>
      <c r="USB1" s="738"/>
      <c r="USC1" s="738"/>
      <c r="USD1" s="738"/>
      <c r="USE1" s="738"/>
      <c r="USF1" s="738"/>
      <c r="USG1" s="738"/>
      <c r="USH1" s="738"/>
      <c r="USI1" s="738"/>
      <c r="USJ1" s="738"/>
      <c r="USK1" s="738"/>
      <c r="USL1" s="738"/>
      <c r="USM1" s="738"/>
      <c r="USN1" s="738"/>
      <c r="USO1" s="738"/>
      <c r="USP1" s="738"/>
      <c r="USQ1" s="738"/>
      <c r="USR1" s="738"/>
      <c r="USS1" s="738"/>
      <c r="UST1" s="738"/>
      <c r="USU1" s="738"/>
      <c r="USV1" s="738"/>
      <c r="USW1" s="738"/>
      <c r="USX1" s="738"/>
      <c r="USY1" s="738"/>
      <c r="USZ1" s="738"/>
      <c r="UTA1" s="738"/>
      <c r="UTB1" s="738"/>
      <c r="UTC1" s="738"/>
      <c r="UTD1" s="738"/>
      <c r="UTE1" s="738"/>
      <c r="UTF1" s="738"/>
      <c r="UTG1" s="738"/>
      <c r="UTH1" s="738"/>
      <c r="UTI1" s="738"/>
      <c r="UTJ1" s="738"/>
      <c r="UTK1" s="738"/>
      <c r="UTL1" s="738"/>
      <c r="UTM1" s="738"/>
      <c r="UTN1" s="738"/>
      <c r="UTO1" s="738"/>
      <c r="UTP1" s="738"/>
      <c r="UTQ1" s="738"/>
      <c r="UTR1" s="738"/>
      <c r="UTS1" s="738"/>
      <c r="UTT1" s="738"/>
      <c r="UTU1" s="738"/>
      <c r="UTV1" s="738"/>
      <c r="UTW1" s="738"/>
      <c r="UTX1" s="738"/>
      <c r="UTY1" s="738"/>
      <c r="UTZ1" s="738"/>
      <c r="UUA1" s="738"/>
      <c r="UUB1" s="738"/>
      <c r="UUC1" s="738"/>
      <c r="UUD1" s="738"/>
      <c r="UUE1" s="738"/>
      <c r="UUF1" s="738"/>
      <c r="UUG1" s="738"/>
      <c r="UUH1" s="738"/>
      <c r="UUI1" s="738"/>
      <c r="UUJ1" s="738"/>
      <c r="UUK1" s="738"/>
      <c r="UUL1" s="738"/>
      <c r="UUM1" s="738"/>
      <c r="UUN1" s="738"/>
      <c r="UUO1" s="738"/>
      <c r="UUP1" s="738"/>
      <c r="UUQ1" s="738"/>
      <c r="UUR1" s="738"/>
      <c r="UUS1" s="738"/>
      <c r="UUT1" s="738"/>
      <c r="UUU1" s="738"/>
      <c r="UUV1" s="738"/>
      <c r="UUW1" s="738"/>
      <c r="UUX1" s="738"/>
      <c r="UUY1" s="738"/>
      <c r="UUZ1" s="738"/>
      <c r="UVA1" s="738"/>
      <c r="UVB1" s="738"/>
      <c r="UVC1" s="738"/>
      <c r="UVD1" s="738"/>
      <c r="UVE1" s="738"/>
      <c r="UVF1" s="738"/>
      <c r="UVG1" s="738"/>
      <c r="UVH1" s="738"/>
      <c r="UVI1" s="738"/>
      <c r="UVJ1" s="738"/>
      <c r="UVK1" s="738"/>
      <c r="UVL1" s="738"/>
      <c r="UVM1" s="738"/>
      <c r="UVN1" s="738"/>
      <c r="UVO1" s="738"/>
      <c r="UVP1" s="738"/>
      <c r="UVQ1" s="738"/>
      <c r="UVR1" s="738"/>
      <c r="UVS1" s="738"/>
      <c r="UVT1" s="738"/>
      <c r="UVU1" s="738"/>
      <c r="UVV1" s="738"/>
      <c r="UVW1" s="738"/>
      <c r="UVX1" s="738"/>
      <c r="UVY1" s="738"/>
      <c r="UVZ1" s="738"/>
      <c r="UWA1" s="738"/>
      <c r="UWB1" s="738"/>
      <c r="UWC1" s="738"/>
      <c r="UWD1" s="738"/>
      <c r="UWE1" s="738"/>
      <c r="UWF1" s="738"/>
      <c r="UWG1" s="738"/>
      <c r="UWH1" s="738"/>
      <c r="UWI1" s="738"/>
      <c r="UWJ1" s="738"/>
      <c r="UWK1" s="738"/>
      <c r="UWL1" s="738"/>
      <c r="UWM1" s="738"/>
      <c r="UWN1" s="738"/>
      <c r="UWO1" s="738"/>
      <c r="UWP1" s="738"/>
      <c r="UWQ1" s="738"/>
      <c r="UWR1" s="738"/>
      <c r="UWS1" s="738"/>
      <c r="UWT1" s="738"/>
      <c r="UWU1" s="738"/>
      <c r="UWV1" s="738"/>
      <c r="UWW1" s="738"/>
      <c r="UWX1" s="738"/>
      <c r="UWY1" s="738"/>
      <c r="UWZ1" s="738"/>
      <c r="UXA1" s="738"/>
      <c r="UXB1" s="738"/>
      <c r="UXC1" s="738"/>
      <c r="UXD1" s="738"/>
      <c r="UXE1" s="738"/>
      <c r="UXF1" s="738"/>
      <c r="UXG1" s="738"/>
      <c r="UXH1" s="738"/>
      <c r="UXI1" s="738"/>
      <c r="UXJ1" s="738"/>
      <c r="UXK1" s="738"/>
      <c r="UXL1" s="738"/>
      <c r="UXM1" s="738"/>
      <c r="UXN1" s="738"/>
      <c r="UXO1" s="738"/>
      <c r="UXP1" s="738"/>
      <c r="UXQ1" s="738"/>
      <c r="UXR1" s="738"/>
      <c r="UXS1" s="738"/>
      <c r="UXT1" s="738"/>
      <c r="UXU1" s="738"/>
      <c r="UXV1" s="738"/>
      <c r="UXW1" s="738"/>
      <c r="UXX1" s="738"/>
      <c r="UXY1" s="738"/>
      <c r="UXZ1" s="738"/>
      <c r="UYA1" s="738"/>
      <c r="UYB1" s="738"/>
      <c r="UYC1" s="738"/>
      <c r="UYD1" s="738"/>
      <c r="UYE1" s="738"/>
      <c r="UYF1" s="738"/>
      <c r="UYG1" s="738"/>
      <c r="UYH1" s="738"/>
      <c r="UYI1" s="738"/>
      <c r="UYJ1" s="738"/>
      <c r="UYK1" s="738"/>
      <c r="UYL1" s="738"/>
      <c r="UYM1" s="738"/>
      <c r="UYN1" s="738"/>
      <c r="UYO1" s="738"/>
      <c r="UYP1" s="738"/>
      <c r="UYQ1" s="738"/>
      <c r="UYR1" s="738"/>
      <c r="UYS1" s="738"/>
      <c r="UYT1" s="738"/>
      <c r="UYU1" s="738"/>
      <c r="UYV1" s="738"/>
      <c r="UYW1" s="738"/>
      <c r="UYX1" s="738"/>
      <c r="UYY1" s="738"/>
      <c r="UYZ1" s="738"/>
      <c r="UZA1" s="738"/>
      <c r="UZB1" s="738"/>
      <c r="UZC1" s="738"/>
      <c r="UZD1" s="738"/>
      <c r="UZE1" s="738"/>
      <c r="UZF1" s="738"/>
      <c r="UZG1" s="738"/>
      <c r="UZH1" s="738"/>
      <c r="UZI1" s="738"/>
      <c r="UZJ1" s="738"/>
      <c r="UZK1" s="738"/>
      <c r="UZL1" s="738"/>
      <c r="UZM1" s="738"/>
      <c r="UZN1" s="738"/>
      <c r="UZO1" s="738"/>
      <c r="UZP1" s="738"/>
      <c r="UZQ1" s="738"/>
      <c r="UZR1" s="738"/>
      <c r="UZS1" s="738"/>
      <c r="UZT1" s="738"/>
      <c r="UZU1" s="738"/>
      <c r="UZV1" s="738"/>
      <c r="UZW1" s="738"/>
      <c r="UZX1" s="738"/>
      <c r="UZY1" s="738"/>
      <c r="UZZ1" s="738"/>
      <c r="VAA1" s="738"/>
      <c r="VAB1" s="738"/>
      <c r="VAC1" s="738"/>
      <c r="VAD1" s="738"/>
      <c r="VAE1" s="738"/>
      <c r="VAF1" s="738"/>
      <c r="VAG1" s="738"/>
      <c r="VAH1" s="738"/>
      <c r="VAI1" s="738"/>
      <c r="VAJ1" s="738"/>
      <c r="VAK1" s="738"/>
      <c r="VAL1" s="738"/>
      <c r="VAM1" s="738"/>
      <c r="VAN1" s="738"/>
      <c r="VAO1" s="738"/>
      <c r="VAP1" s="738"/>
      <c r="VAQ1" s="738"/>
      <c r="VAR1" s="738"/>
      <c r="VAS1" s="738"/>
      <c r="VAT1" s="738"/>
      <c r="VAU1" s="738"/>
      <c r="VAV1" s="738"/>
      <c r="VAW1" s="738"/>
      <c r="VAX1" s="738"/>
      <c r="VAY1" s="738"/>
      <c r="VAZ1" s="738"/>
      <c r="VBA1" s="738"/>
      <c r="VBB1" s="738"/>
      <c r="VBC1" s="738"/>
      <c r="VBD1" s="738"/>
      <c r="VBE1" s="738"/>
      <c r="VBF1" s="738"/>
      <c r="VBG1" s="738"/>
      <c r="VBH1" s="738"/>
      <c r="VBI1" s="738"/>
      <c r="VBJ1" s="738"/>
      <c r="VBK1" s="738"/>
      <c r="VBL1" s="738"/>
      <c r="VBM1" s="738"/>
      <c r="VBN1" s="738"/>
      <c r="VBO1" s="738"/>
      <c r="VBP1" s="738"/>
      <c r="VBQ1" s="738"/>
      <c r="VBR1" s="738"/>
      <c r="VBS1" s="738"/>
      <c r="VBT1" s="738"/>
      <c r="VBU1" s="738"/>
      <c r="VBV1" s="738"/>
      <c r="VBW1" s="738"/>
      <c r="VBX1" s="738"/>
      <c r="VBY1" s="738"/>
      <c r="VBZ1" s="738"/>
      <c r="VCA1" s="738"/>
      <c r="VCB1" s="738"/>
      <c r="VCC1" s="738"/>
      <c r="VCD1" s="738"/>
      <c r="VCE1" s="738"/>
      <c r="VCF1" s="738"/>
      <c r="VCG1" s="738"/>
      <c r="VCH1" s="738"/>
      <c r="VCI1" s="738"/>
      <c r="VCJ1" s="738"/>
      <c r="VCK1" s="738"/>
      <c r="VCL1" s="738"/>
      <c r="VCM1" s="738"/>
      <c r="VCN1" s="738"/>
      <c r="VCO1" s="738"/>
      <c r="VCP1" s="738"/>
      <c r="VCQ1" s="738"/>
      <c r="VCR1" s="738"/>
      <c r="VCS1" s="738"/>
      <c r="VCT1" s="738"/>
      <c r="VCU1" s="738"/>
      <c r="VCV1" s="738"/>
      <c r="VCW1" s="738"/>
      <c r="VCX1" s="738"/>
      <c r="VCY1" s="738"/>
      <c r="VCZ1" s="738"/>
      <c r="VDA1" s="738"/>
      <c r="VDB1" s="738"/>
      <c r="VDC1" s="738"/>
      <c r="VDD1" s="738"/>
      <c r="VDE1" s="738"/>
      <c r="VDF1" s="738"/>
      <c r="VDG1" s="738"/>
      <c r="VDH1" s="738"/>
      <c r="VDI1" s="738"/>
      <c r="VDJ1" s="738"/>
      <c r="VDK1" s="738"/>
      <c r="VDL1" s="738"/>
      <c r="VDM1" s="738"/>
      <c r="VDN1" s="738"/>
      <c r="VDO1" s="738"/>
      <c r="VDP1" s="738"/>
      <c r="VDQ1" s="738"/>
      <c r="VDR1" s="738"/>
      <c r="VDS1" s="738"/>
      <c r="VDT1" s="738"/>
      <c r="VDU1" s="738"/>
      <c r="VDV1" s="738"/>
      <c r="VDW1" s="738"/>
      <c r="VDX1" s="738"/>
      <c r="VDY1" s="738"/>
      <c r="VDZ1" s="738"/>
      <c r="VEA1" s="738"/>
      <c r="VEB1" s="738"/>
      <c r="VEC1" s="738"/>
      <c r="VED1" s="738"/>
      <c r="VEE1" s="738"/>
      <c r="VEF1" s="738"/>
      <c r="VEG1" s="738"/>
      <c r="VEH1" s="738"/>
      <c r="VEI1" s="738"/>
      <c r="VEJ1" s="738"/>
      <c r="VEK1" s="738"/>
      <c r="VEL1" s="738"/>
      <c r="VEM1" s="738"/>
      <c r="VEN1" s="738"/>
      <c r="VEO1" s="738"/>
      <c r="VEP1" s="738"/>
      <c r="VEQ1" s="738"/>
      <c r="VER1" s="738"/>
      <c r="VES1" s="738"/>
      <c r="VET1" s="738"/>
      <c r="VEU1" s="738"/>
      <c r="VEV1" s="738"/>
      <c r="VEW1" s="738"/>
      <c r="VEX1" s="738"/>
      <c r="VEY1" s="738"/>
      <c r="VEZ1" s="738"/>
      <c r="VFA1" s="738"/>
      <c r="VFB1" s="738"/>
      <c r="VFC1" s="738"/>
      <c r="VFD1" s="738"/>
      <c r="VFE1" s="738"/>
      <c r="VFF1" s="738"/>
      <c r="VFG1" s="738"/>
      <c r="VFH1" s="738"/>
      <c r="VFI1" s="738"/>
      <c r="VFJ1" s="738"/>
      <c r="VFK1" s="738"/>
      <c r="VFL1" s="738"/>
      <c r="VFM1" s="738"/>
      <c r="VFN1" s="738"/>
      <c r="VFO1" s="738"/>
      <c r="VFP1" s="738"/>
      <c r="VFQ1" s="738"/>
      <c r="VFR1" s="738"/>
      <c r="VFS1" s="738"/>
      <c r="VFT1" s="738"/>
      <c r="VFU1" s="738"/>
      <c r="VFV1" s="738"/>
      <c r="VFW1" s="738"/>
      <c r="VFX1" s="738"/>
      <c r="VFY1" s="738"/>
      <c r="VFZ1" s="738"/>
      <c r="VGA1" s="738"/>
      <c r="VGB1" s="738"/>
      <c r="VGC1" s="738"/>
      <c r="VGD1" s="738"/>
      <c r="VGE1" s="738"/>
      <c r="VGF1" s="738"/>
      <c r="VGG1" s="738"/>
      <c r="VGH1" s="738"/>
      <c r="VGI1" s="738"/>
      <c r="VGJ1" s="738"/>
      <c r="VGK1" s="738"/>
      <c r="VGL1" s="738"/>
      <c r="VGM1" s="738"/>
      <c r="VGN1" s="738"/>
      <c r="VGO1" s="738"/>
      <c r="VGP1" s="738"/>
      <c r="VGQ1" s="738"/>
      <c r="VGR1" s="738"/>
      <c r="VGS1" s="738"/>
      <c r="VGT1" s="738"/>
      <c r="VGU1" s="738"/>
      <c r="VGV1" s="738"/>
      <c r="VGW1" s="738"/>
      <c r="VGX1" s="738"/>
      <c r="VGY1" s="738"/>
      <c r="VGZ1" s="738"/>
      <c r="VHA1" s="738"/>
      <c r="VHB1" s="738"/>
      <c r="VHC1" s="738"/>
      <c r="VHD1" s="738"/>
      <c r="VHE1" s="738"/>
      <c r="VHF1" s="738"/>
      <c r="VHG1" s="738"/>
      <c r="VHH1" s="738"/>
      <c r="VHI1" s="738"/>
      <c r="VHJ1" s="738"/>
      <c r="VHK1" s="738"/>
      <c r="VHL1" s="738"/>
      <c r="VHM1" s="738"/>
      <c r="VHN1" s="738"/>
      <c r="VHO1" s="738"/>
      <c r="VHP1" s="738"/>
      <c r="VHQ1" s="738"/>
      <c r="VHR1" s="738"/>
      <c r="VHS1" s="738"/>
      <c r="VHT1" s="738"/>
      <c r="VHU1" s="738"/>
      <c r="VHV1" s="738"/>
      <c r="VHW1" s="738"/>
      <c r="VHX1" s="738"/>
      <c r="VHY1" s="738"/>
      <c r="VHZ1" s="738"/>
      <c r="VIA1" s="738"/>
      <c r="VIB1" s="738"/>
      <c r="VIC1" s="738"/>
      <c r="VID1" s="738"/>
      <c r="VIE1" s="738"/>
      <c r="VIF1" s="738"/>
      <c r="VIG1" s="738"/>
      <c r="VIH1" s="738"/>
      <c r="VII1" s="738"/>
      <c r="VIJ1" s="738"/>
      <c r="VIK1" s="738"/>
      <c r="VIL1" s="738"/>
      <c r="VIM1" s="738"/>
      <c r="VIN1" s="738"/>
      <c r="VIO1" s="738"/>
      <c r="VIP1" s="738"/>
      <c r="VIQ1" s="738"/>
      <c r="VIR1" s="738"/>
      <c r="VIS1" s="738"/>
      <c r="VIT1" s="738"/>
      <c r="VIU1" s="738"/>
      <c r="VIV1" s="738"/>
      <c r="VIW1" s="738"/>
      <c r="VIX1" s="738"/>
      <c r="VIY1" s="738"/>
      <c r="VIZ1" s="738"/>
      <c r="VJA1" s="738"/>
      <c r="VJB1" s="738"/>
      <c r="VJC1" s="738"/>
      <c r="VJD1" s="738"/>
      <c r="VJE1" s="738"/>
      <c r="VJF1" s="738"/>
      <c r="VJG1" s="738"/>
      <c r="VJH1" s="738"/>
      <c r="VJI1" s="738"/>
      <c r="VJJ1" s="738"/>
      <c r="VJK1" s="738"/>
      <c r="VJL1" s="738"/>
      <c r="VJM1" s="738"/>
      <c r="VJN1" s="738"/>
      <c r="VJO1" s="738"/>
      <c r="VJP1" s="738"/>
      <c r="VJQ1" s="738"/>
      <c r="VJR1" s="738"/>
      <c r="VJS1" s="738"/>
      <c r="VJT1" s="738"/>
      <c r="VJU1" s="738"/>
      <c r="VJV1" s="738"/>
      <c r="VJW1" s="738"/>
      <c r="VJX1" s="738"/>
      <c r="VJY1" s="738"/>
      <c r="VJZ1" s="738"/>
      <c r="VKA1" s="738"/>
      <c r="VKB1" s="738"/>
      <c r="VKC1" s="738"/>
      <c r="VKD1" s="738"/>
      <c r="VKE1" s="738"/>
      <c r="VKF1" s="738"/>
      <c r="VKG1" s="738"/>
      <c r="VKH1" s="738"/>
      <c r="VKI1" s="738"/>
      <c r="VKJ1" s="738"/>
      <c r="VKK1" s="738"/>
      <c r="VKL1" s="738"/>
      <c r="VKM1" s="738"/>
      <c r="VKN1" s="738"/>
      <c r="VKO1" s="738"/>
      <c r="VKP1" s="738"/>
      <c r="VKQ1" s="738"/>
      <c r="VKR1" s="738"/>
      <c r="VKS1" s="738"/>
      <c r="VKT1" s="738"/>
      <c r="VKU1" s="738"/>
      <c r="VKV1" s="738"/>
      <c r="VKW1" s="738"/>
      <c r="VKX1" s="738"/>
      <c r="VKY1" s="738"/>
      <c r="VKZ1" s="738"/>
      <c r="VLA1" s="738"/>
      <c r="VLB1" s="738"/>
      <c r="VLC1" s="738"/>
      <c r="VLD1" s="738"/>
      <c r="VLE1" s="738"/>
      <c r="VLF1" s="738"/>
      <c r="VLG1" s="738"/>
      <c r="VLH1" s="738"/>
      <c r="VLI1" s="738"/>
      <c r="VLJ1" s="738"/>
      <c r="VLK1" s="738"/>
      <c r="VLL1" s="738"/>
      <c r="VLM1" s="738"/>
      <c r="VLN1" s="738"/>
      <c r="VLO1" s="738"/>
      <c r="VLP1" s="738"/>
      <c r="VLQ1" s="738"/>
      <c r="VLR1" s="738"/>
      <c r="VLS1" s="738"/>
      <c r="VLT1" s="738"/>
      <c r="VLU1" s="738"/>
      <c r="VLV1" s="738"/>
      <c r="VLW1" s="738"/>
      <c r="VLX1" s="738"/>
      <c r="VLY1" s="738"/>
      <c r="VLZ1" s="738"/>
      <c r="VMA1" s="738"/>
      <c r="VMB1" s="738"/>
      <c r="VMC1" s="738"/>
      <c r="VMD1" s="738"/>
      <c r="VME1" s="738"/>
      <c r="VMF1" s="738"/>
      <c r="VMG1" s="738"/>
      <c r="VMH1" s="738"/>
      <c r="VMI1" s="738"/>
      <c r="VMJ1" s="738"/>
      <c r="VMK1" s="738"/>
      <c r="VML1" s="738"/>
      <c r="VMM1" s="738"/>
      <c r="VMN1" s="738"/>
      <c r="VMO1" s="738"/>
      <c r="VMP1" s="738"/>
      <c r="VMQ1" s="738"/>
      <c r="VMR1" s="738"/>
      <c r="VMS1" s="738"/>
      <c r="VMT1" s="738"/>
      <c r="VMU1" s="738"/>
      <c r="VMV1" s="738"/>
      <c r="VMW1" s="738"/>
      <c r="VMX1" s="738"/>
      <c r="VMY1" s="738"/>
      <c r="VMZ1" s="738"/>
      <c r="VNA1" s="738"/>
      <c r="VNB1" s="738"/>
      <c r="VNC1" s="738"/>
      <c r="VND1" s="738"/>
      <c r="VNE1" s="738"/>
      <c r="VNF1" s="738"/>
      <c r="VNG1" s="738"/>
      <c r="VNH1" s="738"/>
      <c r="VNI1" s="738"/>
      <c r="VNJ1" s="738"/>
      <c r="VNK1" s="738"/>
      <c r="VNL1" s="738"/>
      <c r="VNM1" s="738"/>
      <c r="VNN1" s="738"/>
      <c r="VNO1" s="738"/>
      <c r="VNP1" s="738"/>
      <c r="VNQ1" s="738"/>
      <c r="VNR1" s="738"/>
      <c r="VNS1" s="738"/>
      <c r="VNT1" s="738"/>
      <c r="VNU1" s="738"/>
      <c r="VNV1" s="738"/>
      <c r="VNW1" s="738"/>
      <c r="VNX1" s="738"/>
      <c r="VNY1" s="738"/>
      <c r="VNZ1" s="738"/>
      <c r="VOA1" s="738"/>
      <c r="VOB1" s="738"/>
      <c r="VOC1" s="738"/>
      <c r="VOD1" s="738"/>
      <c r="VOE1" s="738"/>
      <c r="VOF1" s="738"/>
      <c r="VOG1" s="738"/>
      <c r="VOH1" s="738"/>
      <c r="VOI1" s="738"/>
      <c r="VOJ1" s="738"/>
      <c r="VOK1" s="738"/>
      <c r="VOL1" s="738"/>
      <c r="VOM1" s="738"/>
      <c r="VON1" s="738"/>
      <c r="VOO1" s="738"/>
      <c r="VOP1" s="738"/>
      <c r="VOQ1" s="738"/>
      <c r="VOR1" s="738"/>
      <c r="VOS1" s="738"/>
      <c r="VOT1" s="738"/>
      <c r="VOU1" s="738"/>
      <c r="VOV1" s="738"/>
      <c r="VOW1" s="738"/>
      <c r="VOX1" s="738"/>
      <c r="VOY1" s="738"/>
      <c r="VOZ1" s="738"/>
      <c r="VPA1" s="738"/>
      <c r="VPB1" s="738"/>
      <c r="VPC1" s="738"/>
      <c r="VPD1" s="738"/>
      <c r="VPE1" s="738"/>
      <c r="VPF1" s="738"/>
      <c r="VPG1" s="738"/>
      <c r="VPH1" s="738"/>
      <c r="VPI1" s="738"/>
      <c r="VPJ1" s="738"/>
      <c r="VPK1" s="738"/>
      <c r="VPL1" s="738"/>
      <c r="VPM1" s="738"/>
      <c r="VPN1" s="738"/>
      <c r="VPO1" s="738"/>
      <c r="VPP1" s="738"/>
      <c r="VPQ1" s="738"/>
      <c r="VPR1" s="738"/>
      <c r="VPS1" s="738"/>
      <c r="VPT1" s="738"/>
      <c r="VPU1" s="738"/>
      <c r="VPV1" s="738"/>
      <c r="VPW1" s="738"/>
      <c r="VPX1" s="738"/>
      <c r="VPY1" s="738"/>
      <c r="VPZ1" s="738"/>
      <c r="VQA1" s="738"/>
      <c r="VQB1" s="738"/>
      <c r="VQC1" s="738"/>
      <c r="VQD1" s="738"/>
      <c r="VQE1" s="738"/>
      <c r="VQF1" s="738"/>
      <c r="VQG1" s="738"/>
      <c r="VQH1" s="738"/>
      <c r="VQI1" s="738"/>
      <c r="VQJ1" s="738"/>
      <c r="VQK1" s="738"/>
      <c r="VQL1" s="738"/>
      <c r="VQM1" s="738"/>
      <c r="VQN1" s="738"/>
      <c r="VQO1" s="738"/>
      <c r="VQP1" s="738"/>
      <c r="VQQ1" s="738"/>
      <c r="VQR1" s="738"/>
      <c r="VQS1" s="738"/>
      <c r="VQT1" s="738"/>
      <c r="VQU1" s="738"/>
      <c r="VQV1" s="738"/>
      <c r="VQW1" s="738"/>
      <c r="VQX1" s="738"/>
      <c r="VQY1" s="738"/>
      <c r="VQZ1" s="738"/>
      <c r="VRA1" s="738"/>
      <c r="VRB1" s="738"/>
      <c r="VRC1" s="738"/>
      <c r="VRD1" s="738"/>
      <c r="VRE1" s="738"/>
      <c r="VRF1" s="738"/>
      <c r="VRG1" s="738"/>
      <c r="VRH1" s="738"/>
      <c r="VRI1" s="738"/>
      <c r="VRJ1" s="738"/>
      <c r="VRK1" s="738"/>
      <c r="VRL1" s="738"/>
      <c r="VRM1" s="738"/>
      <c r="VRN1" s="738"/>
      <c r="VRO1" s="738"/>
      <c r="VRP1" s="738"/>
      <c r="VRQ1" s="738"/>
      <c r="VRR1" s="738"/>
      <c r="VRS1" s="738"/>
      <c r="VRT1" s="738"/>
      <c r="VRU1" s="738"/>
      <c r="VRV1" s="738"/>
      <c r="VRW1" s="738"/>
      <c r="VRX1" s="738"/>
      <c r="VRY1" s="738"/>
      <c r="VRZ1" s="738"/>
      <c r="VSA1" s="738"/>
      <c r="VSB1" s="738"/>
      <c r="VSC1" s="738"/>
      <c r="VSD1" s="738"/>
      <c r="VSE1" s="738"/>
      <c r="VSF1" s="738"/>
      <c r="VSG1" s="738"/>
      <c r="VSH1" s="738"/>
      <c r="VSI1" s="738"/>
      <c r="VSJ1" s="738"/>
      <c r="VSK1" s="738"/>
      <c r="VSL1" s="738"/>
      <c r="VSM1" s="738"/>
      <c r="VSN1" s="738"/>
      <c r="VSO1" s="738"/>
      <c r="VSP1" s="738"/>
      <c r="VSQ1" s="738"/>
      <c r="VSR1" s="738"/>
      <c r="VSS1" s="738"/>
      <c r="VST1" s="738"/>
      <c r="VSU1" s="738"/>
      <c r="VSV1" s="738"/>
      <c r="VSW1" s="738"/>
      <c r="VSX1" s="738"/>
      <c r="VSY1" s="738"/>
      <c r="VSZ1" s="738"/>
      <c r="VTA1" s="738"/>
      <c r="VTB1" s="738"/>
      <c r="VTC1" s="738"/>
      <c r="VTD1" s="738"/>
      <c r="VTE1" s="738"/>
      <c r="VTF1" s="738"/>
      <c r="VTG1" s="738"/>
      <c r="VTH1" s="738"/>
      <c r="VTI1" s="738"/>
      <c r="VTJ1" s="738"/>
      <c r="VTK1" s="738"/>
      <c r="VTL1" s="738"/>
      <c r="VTM1" s="738"/>
      <c r="VTN1" s="738"/>
      <c r="VTO1" s="738"/>
      <c r="VTP1" s="738"/>
      <c r="VTQ1" s="738"/>
      <c r="VTR1" s="738"/>
      <c r="VTS1" s="738"/>
      <c r="VTT1" s="738"/>
      <c r="VTU1" s="738"/>
      <c r="VTV1" s="738"/>
      <c r="VTW1" s="738"/>
      <c r="VTX1" s="738"/>
      <c r="VTY1" s="738"/>
      <c r="VTZ1" s="738"/>
      <c r="VUA1" s="738"/>
      <c r="VUB1" s="738"/>
      <c r="VUC1" s="738"/>
      <c r="VUD1" s="738"/>
      <c r="VUE1" s="738"/>
      <c r="VUF1" s="738"/>
      <c r="VUG1" s="738"/>
      <c r="VUH1" s="738"/>
      <c r="VUI1" s="738"/>
      <c r="VUJ1" s="738"/>
      <c r="VUK1" s="738"/>
      <c r="VUL1" s="738"/>
      <c r="VUM1" s="738"/>
      <c r="VUN1" s="738"/>
      <c r="VUO1" s="738"/>
      <c r="VUP1" s="738"/>
      <c r="VUQ1" s="738"/>
      <c r="VUR1" s="738"/>
      <c r="VUS1" s="738"/>
      <c r="VUT1" s="738"/>
      <c r="VUU1" s="738"/>
      <c r="VUV1" s="738"/>
      <c r="VUW1" s="738"/>
      <c r="VUX1" s="738"/>
      <c r="VUY1" s="738"/>
      <c r="VUZ1" s="738"/>
      <c r="VVA1" s="738"/>
      <c r="VVB1" s="738"/>
      <c r="VVC1" s="738"/>
      <c r="VVD1" s="738"/>
      <c r="VVE1" s="738"/>
      <c r="VVF1" s="738"/>
      <c r="VVG1" s="738"/>
      <c r="VVH1" s="738"/>
      <c r="VVI1" s="738"/>
      <c r="VVJ1" s="738"/>
      <c r="VVK1" s="738"/>
      <c r="VVL1" s="738"/>
      <c r="VVM1" s="738"/>
      <c r="VVN1" s="738"/>
      <c r="VVO1" s="738"/>
      <c r="VVP1" s="738"/>
      <c r="VVQ1" s="738"/>
      <c r="VVR1" s="738"/>
      <c r="VVS1" s="738"/>
      <c r="VVT1" s="738"/>
      <c r="VVU1" s="738"/>
      <c r="VVV1" s="738"/>
      <c r="VVW1" s="738"/>
      <c r="VVX1" s="738"/>
      <c r="VVY1" s="738"/>
      <c r="VVZ1" s="738"/>
      <c r="VWA1" s="738"/>
      <c r="VWB1" s="738"/>
      <c r="VWC1" s="738"/>
      <c r="VWD1" s="738"/>
      <c r="VWE1" s="738"/>
      <c r="VWF1" s="738"/>
      <c r="VWG1" s="738"/>
      <c r="VWH1" s="738"/>
      <c r="VWI1" s="738"/>
      <c r="VWJ1" s="738"/>
      <c r="VWK1" s="738"/>
      <c r="VWL1" s="738"/>
      <c r="VWM1" s="738"/>
      <c r="VWN1" s="738"/>
      <c r="VWO1" s="738"/>
      <c r="VWP1" s="738"/>
      <c r="VWQ1" s="738"/>
      <c r="VWR1" s="738"/>
      <c r="VWS1" s="738"/>
      <c r="VWT1" s="738"/>
      <c r="VWU1" s="738"/>
      <c r="VWV1" s="738"/>
      <c r="VWW1" s="738"/>
      <c r="VWX1" s="738"/>
      <c r="VWY1" s="738"/>
      <c r="VWZ1" s="738"/>
      <c r="VXA1" s="738"/>
      <c r="VXB1" s="738"/>
      <c r="VXC1" s="738"/>
      <c r="VXD1" s="738"/>
      <c r="VXE1" s="738"/>
      <c r="VXF1" s="738"/>
      <c r="VXG1" s="738"/>
      <c r="VXH1" s="738"/>
      <c r="VXI1" s="738"/>
      <c r="VXJ1" s="738"/>
      <c r="VXK1" s="738"/>
      <c r="VXL1" s="738"/>
      <c r="VXM1" s="738"/>
      <c r="VXN1" s="738"/>
      <c r="VXO1" s="738"/>
      <c r="VXP1" s="738"/>
      <c r="VXQ1" s="738"/>
      <c r="VXR1" s="738"/>
      <c r="VXS1" s="738"/>
      <c r="VXT1" s="738"/>
      <c r="VXU1" s="738"/>
      <c r="VXV1" s="738"/>
      <c r="VXW1" s="738"/>
      <c r="VXX1" s="738"/>
      <c r="VXY1" s="738"/>
      <c r="VXZ1" s="738"/>
      <c r="VYA1" s="738"/>
      <c r="VYB1" s="738"/>
      <c r="VYC1" s="738"/>
      <c r="VYD1" s="738"/>
      <c r="VYE1" s="738"/>
      <c r="VYF1" s="738"/>
      <c r="VYG1" s="738"/>
      <c r="VYH1" s="738"/>
      <c r="VYI1" s="738"/>
      <c r="VYJ1" s="738"/>
      <c r="VYK1" s="738"/>
      <c r="VYL1" s="738"/>
      <c r="VYM1" s="738"/>
      <c r="VYN1" s="738"/>
      <c r="VYO1" s="738"/>
      <c r="VYP1" s="738"/>
      <c r="VYQ1" s="738"/>
      <c r="VYR1" s="738"/>
      <c r="VYS1" s="738"/>
      <c r="VYT1" s="738"/>
      <c r="VYU1" s="738"/>
      <c r="VYV1" s="738"/>
      <c r="VYW1" s="738"/>
      <c r="VYX1" s="738"/>
      <c r="VYY1" s="738"/>
      <c r="VYZ1" s="738"/>
      <c r="VZA1" s="738"/>
      <c r="VZB1" s="738"/>
      <c r="VZC1" s="738"/>
      <c r="VZD1" s="738"/>
      <c r="VZE1" s="738"/>
      <c r="VZF1" s="738"/>
      <c r="VZG1" s="738"/>
      <c r="VZH1" s="738"/>
      <c r="VZI1" s="738"/>
      <c r="VZJ1" s="738"/>
      <c r="VZK1" s="738"/>
      <c r="VZL1" s="738"/>
      <c r="VZM1" s="738"/>
      <c r="VZN1" s="738"/>
      <c r="VZO1" s="738"/>
      <c r="VZP1" s="738"/>
      <c r="VZQ1" s="738"/>
      <c r="VZR1" s="738"/>
      <c r="VZS1" s="738"/>
      <c r="VZT1" s="738"/>
      <c r="VZU1" s="738"/>
      <c r="VZV1" s="738"/>
      <c r="VZW1" s="738"/>
      <c r="VZX1" s="738"/>
      <c r="VZY1" s="738"/>
      <c r="VZZ1" s="738"/>
      <c r="WAA1" s="738"/>
      <c r="WAB1" s="738"/>
      <c r="WAC1" s="738"/>
      <c r="WAD1" s="738"/>
      <c r="WAE1" s="738"/>
      <c r="WAF1" s="738"/>
      <c r="WAG1" s="738"/>
      <c r="WAH1" s="738"/>
      <c r="WAI1" s="738"/>
      <c r="WAJ1" s="738"/>
      <c r="WAK1" s="738"/>
      <c r="WAL1" s="738"/>
      <c r="WAM1" s="738"/>
      <c r="WAN1" s="738"/>
      <c r="WAO1" s="738"/>
      <c r="WAP1" s="738"/>
      <c r="WAQ1" s="738"/>
      <c r="WAR1" s="738"/>
      <c r="WAS1" s="738"/>
      <c r="WAT1" s="738"/>
      <c r="WAU1" s="738"/>
      <c r="WAV1" s="738"/>
      <c r="WAW1" s="738"/>
      <c r="WAX1" s="738"/>
      <c r="WAY1" s="738"/>
      <c r="WAZ1" s="738"/>
      <c r="WBA1" s="738"/>
      <c r="WBB1" s="738"/>
      <c r="WBC1" s="738"/>
      <c r="WBD1" s="738"/>
      <c r="WBE1" s="738"/>
      <c r="WBF1" s="738"/>
      <c r="WBG1" s="738"/>
      <c r="WBH1" s="738"/>
      <c r="WBI1" s="738"/>
      <c r="WBJ1" s="738"/>
      <c r="WBK1" s="738"/>
      <c r="WBL1" s="738"/>
      <c r="WBM1" s="738"/>
      <c r="WBN1" s="738"/>
      <c r="WBO1" s="738"/>
      <c r="WBP1" s="738"/>
      <c r="WBQ1" s="738"/>
      <c r="WBR1" s="738"/>
      <c r="WBS1" s="738"/>
      <c r="WBT1" s="738"/>
      <c r="WBU1" s="738"/>
      <c r="WBV1" s="738"/>
      <c r="WBW1" s="738"/>
      <c r="WBX1" s="738"/>
      <c r="WBY1" s="738"/>
      <c r="WBZ1" s="738"/>
      <c r="WCA1" s="738"/>
      <c r="WCB1" s="738"/>
      <c r="WCC1" s="738"/>
      <c r="WCD1" s="738"/>
      <c r="WCE1" s="738"/>
      <c r="WCF1" s="738"/>
      <c r="WCG1" s="738"/>
      <c r="WCH1" s="738"/>
      <c r="WCI1" s="738"/>
      <c r="WCJ1" s="738"/>
      <c r="WCK1" s="738"/>
      <c r="WCL1" s="738"/>
      <c r="WCM1" s="738"/>
      <c r="WCN1" s="738"/>
      <c r="WCO1" s="738"/>
      <c r="WCP1" s="738"/>
      <c r="WCQ1" s="738"/>
      <c r="WCR1" s="738"/>
      <c r="WCS1" s="738"/>
      <c r="WCT1" s="738"/>
      <c r="WCU1" s="738"/>
      <c r="WCV1" s="738"/>
      <c r="WCW1" s="738"/>
      <c r="WCX1" s="738"/>
      <c r="WCY1" s="738"/>
      <c r="WCZ1" s="738"/>
      <c r="WDA1" s="738"/>
      <c r="WDB1" s="738"/>
      <c r="WDC1" s="738"/>
      <c r="WDD1" s="738"/>
      <c r="WDE1" s="738"/>
      <c r="WDF1" s="738"/>
      <c r="WDG1" s="738"/>
      <c r="WDH1" s="738"/>
      <c r="WDI1" s="738"/>
      <c r="WDJ1" s="738"/>
      <c r="WDK1" s="738"/>
      <c r="WDL1" s="738"/>
      <c r="WDM1" s="738"/>
      <c r="WDN1" s="738"/>
      <c r="WDO1" s="738"/>
      <c r="WDP1" s="738"/>
      <c r="WDQ1" s="738"/>
      <c r="WDR1" s="738"/>
      <c r="WDS1" s="738"/>
      <c r="WDT1" s="738"/>
      <c r="WDU1" s="738"/>
      <c r="WDV1" s="738"/>
      <c r="WDW1" s="738"/>
      <c r="WDX1" s="738"/>
      <c r="WDY1" s="738"/>
      <c r="WDZ1" s="738"/>
      <c r="WEA1" s="738"/>
      <c r="WEB1" s="738"/>
      <c r="WEC1" s="738"/>
      <c r="WED1" s="738"/>
      <c r="WEE1" s="738"/>
      <c r="WEF1" s="738"/>
      <c r="WEG1" s="738"/>
      <c r="WEH1" s="738"/>
      <c r="WEI1" s="738"/>
      <c r="WEJ1" s="738"/>
      <c r="WEK1" s="738"/>
      <c r="WEL1" s="738"/>
      <c r="WEM1" s="738"/>
      <c r="WEN1" s="738"/>
      <c r="WEO1" s="738"/>
      <c r="WEP1" s="738"/>
      <c r="WEQ1" s="738"/>
      <c r="WER1" s="738"/>
      <c r="WES1" s="738"/>
      <c r="WET1" s="738"/>
      <c r="WEU1" s="738"/>
      <c r="WEV1" s="738"/>
      <c r="WEW1" s="738"/>
      <c r="WEX1" s="738"/>
      <c r="WEY1" s="738"/>
      <c r="WEZ1" s="738"/>
      <c r="WFA1" s="738"/>
      <c r="WFB1" s="738"/>
      <c r="WFC1" s="738"/>
      <c r="WFD1" s="738"/>
      <c r="WFE1" s="738"/>
      <c r="WFF1" s="738"/>
      <c r="WFG1" s="738"/>
      <c r="WFH1" s="738"/>
      <c r="WFI1" s="738"/>
      <c r="WFJ1" s="738"/>
      <c r="WFK1" s="738"/>
      <c r="WFL1" s="738"/>
      <c r="WFM1" s="738"/>
      <c r="WFN1" s="738"/>
      <c r="WFO1" s="738"/>
      <c r="WFP1" s="738"/>
      <c r="WFQ1" s="738"/>
      <c r="WFR1" s="738"/>
      <c r="WFS1" s="738"/>
      <c r="WFT1" s="738"/>
      <c r="WFU1" s="738"/>
      <c r="WFV1" s="738"/>
      <c r="WFW1" s="738"/>
      <c r="WFX1" s="738"/>
      <c r="WFY1" s="738"/>
      <c r="WFZ1" s="738"/>
      <c r="WGA1" s="738"/>
      <c r="WGB1" s="738"/>
      <c r="WGC1" s="738"/>
      <c r="WGD1" s="738"/>
      <c r="WGE1" s="738"/>
      <c r="WGF1" s="738"/>
      <c r="WGG1" s="738"/>
      <c r="WGH1" s="738"/>
      <c r="WGI1" s="738"/>
      <c r="WGJ1" s="738"/>
      <c r="WGK1" s="738"/>
      <c r="WGL1" s="738"/>
      <c r="WGM1" s="738"/>
      <c r="WGN1" s="738"/>
      <c r="WGO1" s="738"/>
      <c r="WGP1" s="738"/>
      <c r="WGQ1" s="738"/>
      <c r="WGR1" s="738"/>
      <c r="WGS1" s="738"/>
      <c r="WGT1" s="738"/>
      <c r="WGU1" s="738"/>
      <c r="WGV1" s="738"/>
      <c r="WGW1" s="738"/>
      <c r="WGX1" s="738"/>
      <c r="WGY1" s="738"/>
      <c r="WGZ1" s="738"/>
      <c r="WHA1" s="738"/>
      <c r="WHB1" s="738"/>
      <c r="WHC1" s="738"/>
      <c r="WHD1" s="738"/>
      <c r="WHE1" s="738"/>
      <c r="WHF1" s="738"/>
      <c r="WHG1" s="738"/>
      <c r="WHH1" s="738"/>
      <c r="WHI1" s="738"/>
      <c r="WHJ1" s="738"/>
      <c r="WHK1" s="738"/>
      <c r="WHL1" s="738"/>
      <c r="WHM1" s="738"/>
      <c r="WHN1" s="738"/>
      <c r="WHO1" s="738"/>
      <c r="WHP1" s="738"/>
      <c r="WHQ1" s="738"/>
      <c r="WHR1" s="738"/>
      <c r="WHS1" s="738"/>
      <c r="WHT1" s="738"/>
      <c r="WHU1" s="738"/>
      <c r="WHV1" s="738"/>
      <c r="WHW1" s="738"/>
      <c r="WHX1" s="738"/>
      <c r="WHY1" s="738"/>
      <c r="WHZ1" s="738"/>
      <c r="WIA1" s="738"/>
      <c r="WIB1" s="738"/>
      <c r="WIC1" s="738"/>
      <c r="WID1" s="738"/>
      <c r="WIE1" s="738"/>
      <c r="WIF1" s="738"/>
      <c r="WIG1" s="738"/>
      <c r="WIH1" s="738"/>
      <c r="WII1" s="738"/>
      <c r="WIJ1" s="738"/>
      <c r="WIK1" s="738"/>
      <c r="WIL1" s="738"/>
      <c r="WIM1" s="738"/>
      <c r="WIN1" s="738"/>
      <c r="WIO1" s="738"/>
      <c r="WIP1" s="738"/>
      <c r="WIQ1" s="738"/>
      <c r="WIR1" s="738"/>
      <c r="WIS1" s="738"/>
      <c r="WIT1" s="738"/>
      <c r="WIU1" s="738"/>
      <c r="WIV1" s="738"/>
      <c r="WIW1" s="738"/>
      <c r="WIX1" s="738"/>
      <c r="WIY1" s="738"/>
      <c r="WIZ1" s="738"/>
      <c r="WJA1" s="738"/>
      <c r="WJB1" s="738"/>
      <c r="WJC1" s="738"/>
      <c r="WJD1" s="738"/>
      <c r="WJE1" s="738"/>
      <c r="WJF1" s="738"/>
      <c r="WJG1" s="738"/>
      <c r="WJH1" s="738"/>
      <c r="WJI1" s="738"/>
      <c r="WJJ1" s="738"/>
      <c r="WJK1" s="738"/>
      <c r="WJL1" s="738"/>
      <c r="WJM1" s="738"/>
      <c r="WJN1" s="738"/>
      <c r="WJO1" s="738"/>
      <c r="WJP1" s="738"/>
      <c r="WJQ1" s="738"/>
      <c r="WJR1" s="738"/>
      <c r="WJS1" s="738"/>
      <c r="WJT1" s="738"/>
      <c r="WJU1" s="738"/>
      <c r="WJV1" s="738"/>
      <c r="WJW1" s="738"/>
      <c r="WJX1" s="738"/>
      <c r="WJY1" s="738"/>
      <c r="WJZ1" s="738"/>
      <c r="WKA1" s="738"/>
      <c r="WKB1" s="738"/>
      <c r="WKC1" s="738"/>
      <c r="WKD1" s="738"/>
      <c r="WKE1" s="738"/>
      <c r="WKF1" s="738"/>
      <c r="WKG1" s="738"/>
      <c r="WKH1" s="738"/>
      <c r="WKI1" s="738"/>
      <c r="WKJ1" s="738"/>
      <c r="WKK1" s="738"/>
      <c r="WKL1" s="738"/>
      <c r="WKM1" s="738"/>
      <c r="WKN1" s="738"/>
      <c r="WKO1" s="738"/>
      <c r="WKP1" s="738"/>
      <c r="WKQ1" s="738"/>
      <c r="WKR1" s="738"/>
      <c r="WKS1" s="738"/>
      <c r="WKT1" s="738"/>
      <c r="WKU1" s="738"/>
      <c r="WKV1" s="738"/>
      <c r="WKW1" s="738"/>
      <c r="WKX1" s="738"/>
      <c r="WKY1" s="738"/>
      <c r="WKZ1" s="738"/>
      <c r="WLA1" s="738"/>
      <c r="WLB1" s="738"/>
      <c r="WLC1" s="738"/>
      <c r="WLD1" s="738"/>
      <c r="WLE1" s="738"/>
      <c r="WLF1" s="738"/>
      <c r="WLG1" s="738"/>
      <c r="WLH1" s="738"/>
      <c r="WLI1" s="738"/>
      <c r="WLJ1" s="738"/>
      <c r="WLK1" s="738"/>
      <c r="WLL1" s="738"/>
      <c r="WLM1" s="738"/>
      <c r="WLN1" s="738"/>
      <c r="WLO1" s="738"/>
      <c r="WLP1" s="738"/>
      <c r="WLQ1" s="738"/>
      <c r="WLR1" s="738"/>
      <c r="WLS1" s="738"/>
      <c r="WLT1" s="738"/>
      <c r="WLU1" s="738"/>
      <c r="WLV1" s="738"/>
      <c r="WLW1" s="738"/>
      <c r="WLX1" s="738"/>
      <c r="WLY1" s="738"/>
      <c r="WLZ1" s="738"/>
      <c r="WMA1" s="738"/>
      <c r="WMB1" s="738"/>
      <c r="WMC1" s="738"/>
      <c r="WMD1" s="738"/>
      <c r="WME1" s="738"/>
      <c r="WMF1" s="738"/>
      <c r="WMG1" s="738"/>
      <c r="WMH1" s="738"/>
      <c r="WMI1" s="738"/>
      <c r="WMJ1" s="738"/>
      <c r="WMK1" s="738"/>
      <c r="WML1" s="738"/>
      <c r="WMM1" s="738"/>
      <c r="WMN1" s="738"/>
      <c r="WMO1" s="738"/>
      <c r="WMP1" s="738"/>
      <c r="WMQ1" s="738"/>
      <c r="WMR1" s="738"/>
      <c r="WMS1" s="738"/>
      <c r="WMT1" s="738"/>
      <c r="WMU1" s="738"/>
      <c r="WMV1" s="738"/>
      <c r="WMW1" s="738"/>
      <c r="WMX1" s="738"/>
      <c r="WMY1" s="738"/>
      <c r="WMZ1" s="738"/>
      <c r="WNA1" s="738"/>
      <c r="WNB1" s="738"/>
      <c r="WNC1" s="738"/>
      <c r="WND1" s="738"/>
      <c r="WNE1" s="738"/>
      <c r="WNF1" s="738"/>
      <c r="WNG1" s="738"/>
      <c r="WNH1" s="738"/>
      <c r="WNI1" s="738"/>
      <c r="WNJ1" s="738"/>
      <c r="WNK1" s="738"/>
      <c r="WNL1" s="738"/>
      <c r="WNM1" s="738"/>
      <c r="WNN1" s="738"/>
      <c r="WNO1" s="738"/>
      <c r="WNP1" s="738"/>
      <c r="WNQ1" s="738"/>
      <c r="WNR1" s="738"/>
      <c r="WNS1" s="738"/>
      <c r="WNT1" s="738"/>
      <c r="WNU1" s="738"/>
      <c r="WNV1" s="738"/>
      <c r="WNW1" s="738"/>
      <c r="WNX1" s="738"/>
      <c r="WNY1" s="738"/>
      <c r="WNZ1" s="738"/>
      <c r="WOA1" s="738"/>
      <c r="WOB1" s="738"/>
      <c r="WOC1" s="738"/>
      <c r="WOD1" s="738"/>
      <c r="WOE1" s="738"/>
      <c r="WOF1" s="738"/>
      <c r="WOG1" s="738"/>
      <c r="WOH1" s="738"/>
      <c r="WOI1" s="738"/>
      <c r="WOJ1" s="738"/>
      <c r="WOK1" s="738"/>
      <c r="WOL1" s="738"/>
      <c r="WOM1" s="738"/>
      <c r="WON1" s="738"/>
      <c r="WOO1" s="738"/>
      <c r="WOP1" s="738"/>
      <c r="WOQ1" s="738"/>
      <c r="WOR1" s="738"/>
      <c r="WOS1" s="738"/>
      <c r="WOT1" s="738"/>
      <c r="WOU1" s="738"/>
      <c r="WOV1" s="738"/>
      <c r="WOW1" s="738"/>
      <c r="WOX1" s="738"/>
      <c r="WOY1" s="738"/>
      <c r="WOZ1" s="738"/>
      <c r="WPA1" s="738"/>
      <c r="WPB1" s="738"/>
      <c r="WPC1" s="738"/>
      <c r="WPD1" s="738"/>
      <c r="WPE1" s="738"/>
      <c r="WPF1" s="738"/>
      <c r="WPG1" s="738"/>
      <c r="WPH1" s="738"/>
      <c r="WPI1" s="738"/>
      <c r="WPJ1" s="738"/>
      <c r="WPK1" s="738"/>
      <c r="WPL1" s="738"/>
      <c r="WPM1" s="738"/>
      <c r="WPN1" s="738"/>
      <c r="WPO1" s="738"/>
      <c r="WPP1" s="738"/>
      <c r="WPQ1" s="738"/>
      <c r="WPR1" s="738"/>
      <c r="WPS1" s="738"/>
      <c r="WPT1" s="738"/>
      <c r="WPU1" s="738"/>
      <c r="WPV1" s="738"/>
      <c r="WPW1" s="738"/>
      <c r="WPX1" s="738"/>
      <c r="WPY1" s="738"/>
      <c r="WPZ1" s="738"/>
      <c r="WQA1" s="738"/>
      <c r="WQB1" s="738"/>
      <c r="WQC1" s="738"/>
      <c r="WQD1" s="738"/>
      <c r="WQE1" s="738"/>
      <c r="WQF1" s="738"/>
      <c r="WQG1" s="738"/>
      <c r="WQH1" s="738"/>
      <c r="WQI1" s="738"/>
      <c r="WQJ1" s="738"/>
      <c r="WQK1" s="738"/>
      <c r="WQL1" s="738"/>
      <c r="WQM1" s="738"/>
      <c r="WQN1" s="738"/>
      <c r="WQO1" s="738"/>
      <c r="WQP1" s="738"/>
      <c r="WQQ1" s="738"/>
      <c r="WQR1" s="738"/>
      <c r="WQS1" s="738"/>
      <c r="WQT1" s="738"/>
      <c r="WQU1" s="738"/>
      <c r="WQV1" s="738"/>
      <c r="WQW1" s="738"/>
      <c r="WQX1" s="738"/>
      <c r="WQY1" s="738"/>
      <c r="WQZ1" s="738"/>
      <c r="WRA1" s="738"/>
      <c r="WRB1" s="738"/>
      <c r="WRC1" s="738"/>
      <c r="WRD1" s="738"/>
      <c r="WRE1" s="738"/>
      <c r="WRF1" s="738"/>
      <c r="WRG1" s="738"/>
      <c r="WRH1" s="738"/>
      <c r="WRI1" s="738"/>
      <c r="WRJ1" s="738"/>
      <c r="WRK1" s="738"/>
      <c r="WRL1" s="738"/>
      <c r="WRM1" s="738"/>
      <c r="WRN1" s="738"/>
      <c r="WRO1" s="738"/>
      <c r="WRP1" s="738"/>
      <c r="WRQ1" s="738"/>
      <c r="WRR1" s="738"/>
      <c r="WRS1" s="738"/>
      <c r="WRT1" s="738"/>
      <c r="WRU1" s="738"/>
      <c r="WRV1" s="738"/>
      <c r="WRW1" s="738"/>
      <c r="WRX1" s="738"/>
      <c r="WRY1" s="738"/>
      <c r="WRZ1" s="738"/>
      <c r="WSA1" s="738"/>
      <c r="WSB1" s="738"/>
      <c r="WSC1" s="738"/>
      <c r="WSD1" s="738"/>
      <c r="WSE1" s="738"/>
      <c r="WSF1" s="738"/>
      <c r="WSG1" s="738"/>
      <c r="WSH1" s="738"/>
      <c r="WSI1" s="738"/>
      <c r="WSJ1" s="738"/>
      <c r="WSK1" s="738"/>
      <c r="WSL1" s="738"/>
      <c r="WSM1" s="738"/>
      <c r="WSN1" s="738"/>
      <c r="WSO1" s="738"/>
      <c r="WSP1" s="738"/>
      <c r="WSQ1" s="738"/>
      <c r="WSR1" s="738"/>
      <c r="WSS1" s="738"/>
      <c r="WST1" s="738"/>
      <c r="WSU1" s="738"/>
      <c r="WSV1" s="738"/>
      <c r="WSW1" s="738"/>
      <c r="WSX1" s="738"/>
      <c r="WSY1" s="738"/>
      <c r="WSZ1" s="738"/>
      <c r="WTA1" s="738"/>
      <c r="WTB1" s="738"/>
      <c r="WTC1" s="738"/>
      <c r="WTD1" s="738"/>
      <c r="WTE1" s="738"/>
      <c r="WTF1" s="738"/>
      <c r="WTG1" s="738"/>
      <c r="WTH1" s="738"/>
      <c r="WTI1" s="738"/>
      <c r="WTJ1" s="738"/>
      <c r="WTK1" s="738"/>
      <c r="WTL1" s="738"/>
      <c r="WTM1" s="738"/>
      <c r="WTN1" s="738"/>
      <c r="WTO1" s="738"/>
      <c r="WTP1" s="738"/>
      <c r="WTQ1" s="738"/>
      <c r="WTR1" s="738"/>
      <c r="WTS1" s="738"/>
      <c r="WTT1" s="738"/>
      <c r="WTU1" s="738"/>
      <c r="WTV1" s="738"/>
      <c r="WTW1" s="738"/>
      <c r="WTX1" s="738"/>
      <c r="WTY1" s="738"/>
      <c r="WTZ1" s="738"/>
      <c r="WUA1" s="738"/>
      <c r="WUB1" s="738"/>
      <c r="WUC1" s="738"/>
      <c r="WUD1" s="738"/>
      <c r="WUE1" s="738"/>
      <c r="WUF1" s="738"/>
      <c r="WUG1" s="738"/>
      <c r="WUH1" s="738"/>
      <c r="WUI1" s="738"/>
      <c r="WUJ1" s="738"/>
      <c r="WUK1" s="738"/>
      <c r="WUL1" s="738"/>
      <c r="WUM1" s="738"/>
      <c r="WUN1" s="738"/>
      <c r="WUO1" s="738"/>
      <c r="WUP1" s="738"/>
      <c r="WUQ1" s="738"/>
      <c r="WUR1" s="738"/>
      <c r="WUS1" s="738"/>
      <c r="WUT1" s="738"/>
      <c r="WUU1" s="738"/>
      <c r="WUV1" s="738"/>
      <c r="WUW1" s="738"/>
      <c r="WUX1" s="738"/>
      <c r="WUY1" s="738"/>
      <c r="WUZ1" s="738"/>
      <c r="WVA1" s="738"/>
      <c r="WVB1" s="738"/>
      <c r="WVC1" s="738"/>
      <c r="WVD1" s="738"/>
      <c r="WVE1" s="738"/>
      <c r="WVF1" s="738"/>
      <c r="WVG1" s="738"/>
      <c r="WVH1" s="738"/>
      <c r="WVI1" s="738"/>
      <c r="WVJ1" s="738"/>
      <c r="WVK1" s="738"/>
      <c r="WVL1" s="738"/>
      <c r="WVM1" s="738"/>
      <c r="WVN1" s="738"/>
      <c r="WVO1" s="738"/>
      <c r="WVP1" s="738"/>
      <c r="WVQ1" s="738"/>
      <c r="WVR1" s="738"/>
      <c r="WVS1" s="738"/>
      <c r="WVT1" s="738"/>
      <c r="WVU1" s="738"/>
      <c r="WVV1" s="738"/>
      <c r="WVW1" s="738"/>
      <c r="WVX1" s="738"/>
      <c r="WVY1" s="738"/>
      <c r="WVZ1" s="738"/>
      <c r="WWA1" s="738"/>
      <c r="WWB1" s="738"/>
      <c r="WWC1" s="738"/>
      <c r="WWD1" s="738"/>
      <c r="WWE1" s="738"/>
      <c r="WWF1" s="738"/>
      <c r="WWG1" s="738"/>
      <c r="WWH1" s="738"/>
      <c r="WWI1" s="738"/>
      <c r="WWJ1" s="738"/>
      <c r="WWK1" s="738"/>
      <c r="WWL1" s="738"/>
      <c r="WWM1" s="738"/>
      <c r="WWN1" s="738"/>
      <c r="WWO1" s="738"/>
      <c r="WWP1" s="738"/>
      <c r="WWQ1" s="738"/>
      <c r="WWR1" s="738"/>
      <c r="WWS1" s="738"/>
      <c r="WWT1" s="738"/>
      <c r="WWU1" s="738"/>
      <c r="WWV1" s="738"/>
      <c r="WWW1" s="738"/>
      <c r="WWX1" s="738"/>
      <c r="WWY1" s="738"/>
      <c r="WWZ1" s="738"/>
      <c r="WXA1" s="738"/>
      <c r="WXB1" s="738"/>
      <c r="WXC1" s="738"/>
      <c r="WXD1" s="738"/>
      <c r="WXE1" s="738"/>
      <c r="WXF1" s="738"/>
      <c r="WXG1" s="738"/>
      <c r="WXH1" s="738"/>
      <c r="WXI1" s="738"/>
      <c r="WXJ1" s="738"/>
      <c r="WXK1" s="738"/>
      <c r="WXL1" s="738"/>
      <c r="WXM1" s="738"/>
      <c r="WXN1" s="738"/>
      <c r="WXO1" s="738"/>
      <c r="WXP1" s="738"/>
      <c r="WXQ1" s="738"/>
      <c r="WXR1" s="738"/>
      <c r="WXS1" s="738"/>
      <c r="WXT1" s="738"/>
      <c r="WXU1" s="738"/>
      <c r="WXV1" s="738"/>
      <c r="WXW1" s="738"/>
      <c r="WXX1" s="738"/>
      <c r="WXY1" s="738"/>
      <c r="WXZ1" s="738"/>
      <c r="WYA1" s="738"/>
      <c r="WYB1" s="738"/>
      <c r="WYC1" s="738"/>
      <c r="WYD1" s="738"/>
      <c r="WYE1" s="738"/>
      <c r="WYF1" s="738"/>
      <c r="WYG1" s="738"/>
      <c r="WYH1" s="738"/>
      <c r="WYI1" s="738"/>
      <c r="WYJ1" s="738"/>
      <c r="WYK1" s="738"/>
      <c r="WYL1" s="738"/>
      <c r="WYM1" s="738"/>
      <c r="WYN1" s="738"/>
      <c r="WYO1" s="738"/>
      <c r="WYP1" s="738"/>
      <c r="WYQ1" s="738"/>
      <c r="WYR1" s="738"/>
      <c r="WYS1" s="738"/>
      <c r="WYT1" s="738"/>
      <c r="WYU1" s="738"/>
      <c r="WYV1" s="738"/>
      <c r="WYW1" s="738"/>
      <c r="WYX1" s="738"/>
      <c r="WYY1" s="738"/>
      <c r="WYZ1" s="738"/>
      <c r="WZA1" s="738"/>
      <c r="WZB1" s="738"/>
      <c r="WZC1" s="738"/>
      <c r="WZD1" s="738"/>
      <c r="WZE1" s="738"/>
      <c r="WZF1" s="738"/>
      <c r="WZG1" s="738"/>
      <c r="WZH1" s="738"/>
      <c r="WZI1" s="738"/>
      <c r="WZJ1" s="738"/>
      <c r="WZK1" s="738"/>
      <c r="WZL1" s="738"/>
      <c r="WZM1" s="738"/>
      <c r="WZN1" s="738"/>
      <c r="WZO1" s="738"/>
      <c r="WZP1" s="738"/>
      <c r="WZQ1" s="738"/>
      <c r="WZR1" s="738"/>
      <c r="WZS1" s="738"/>
      <c r="WZT1" s="738"/>
      <c r="WZU1" s="738"/>
      <c r="WZV1" s="738"/>
      <c r="WZW1" s="738"/>
      <c r="WZX1" s="738"/>
      <c r="WZY1" s="738"/>
      <c r="WZZ1" s="738"/>
      <c r="XAA1" s="738"/>
      <c r="XAB1" s="738"/>
      <c r="XAC1" s="738"/>
      <c r="XAD1" s="738"/>
      <c r="XAE1" s="738"/>
      <c r="XAF1" s="738"/>
      <c r="XAG1" s="738"/>
      <c r="XAH1" s="738"/>
      <c r="XAI1" s="738"/>
      <c r="XAJ1" s="738"/>
      <c r="XAK1" s="738"/>
      <c r="XAL1" s="738"/>
      <c r="XAM1" s="738"/>
      <c r="XAN1" s="738"/>
      <c r="XAO1" s="738"/>
      <c r="XAP1" s="738"/>
      <c r="XAQ1" s="738"/>
      <c r="XAR1" s="738"/>
      <c r="XAS1" s="738"/>
      <c r="XAT1" s="738"/>
      <c r="XAU1" s="738"/>
      <c r="XAV1" s="738"/>
      <c r="XAW1" s="738"/>
      <c r="XAX1" s="738"/>
      <c r="XAY1" s="738"/>
      <c r="XAZ1" s="738"/>
      <c r="XBA1" s="738"/>
      <c r="XBB1" s="738"/>
      <c r="XBC1" s="738"/>
      <c r="XBD1" s="738"/>
      <c r="XBE1" s="738"/>
      <c r="XBF1" s="738"/>
      <c r="XBG1" s="738"/>
      <c r="XBH1" s="738"/>
      <c r="XBI1" s="738"/>
      <c r="XBJ1" s="738"/>
      <c r="XBK1" s="738"/>
      <c r="XBL1" s="738"/>
      <c r="XBM1" s="738"/>
      <c r="XBN1" s="738"/>
      <c r="XBO1" s="738"/>
      <c r="XBP1" s="738"/>
      <c r="XBQ1" s="738"/>
      <c r="XBR1" s="738"/>
      <c r="XBS1" s="738"/>
      <c r="XBT1" s="738"/>
      <c r="XBU1" s="738"/>
      <c r="XBV1" s="738"/>
      <c r="XBW1" s="738"/>
      <c r="XBX1" s="738"/>
      <c r="XBY1" s="738"/>
      <c r="XBZ1" s="738"/>
      <c r="XCA1" s="738"/>
      <c r="XCB1" s="738"/>
      <c r="XCC1" s="738"/>
      <c r="XCD1" s="738"/>
      <c r="XCE1" s="738"/>
      <c r="XCF1" s="738"/>
      <c r="XCG1" s="738"/>
      <c r="XCH1" s="738"/>
      <c r="XCI1" s="738"/>
      <c r="XCJ1" s="738"/>
      <c r="XCK1" s="738"/>
      <c r="XCL1" s="738"/>
      <c r="XCM1" s="738"/>
      <c r="XCN1" s="738"/>
      <c r="XCO1" s="738"/>
      <c r="XCP1" s="738"/>
      <c r="XCQ1" s="738"/>
      <c r="XCR1" s="738"/>
      <c r="XCS1" s="738"/>
      <c r="XCT1" s="738"/>
      <c r="XCU1" s="738"/>
      <c r="XCV1" s="738"/>
      <c r="XCW1" s="738"/>
      <c r="XCX1" s="738"/>
      <c r="XCY1" s="738"/>
      <c r="XCZ1" s="738"/>
      <c r="XDA1" s="738"/>
      <c r="XDB1" s="738"/>
      <c r="XDC1" s="738"/>
      <c r="XDD1" s="738"/>
      <c r="XDE1" s="738"/>
      <c r="XDF1" s="738"/>
      <c r="XDG1" s="738"/>
      <c r="XDH1" s="738"/>
      <c r="XDI1" s="738"/>
      <c r="XDJ1" s="738"/>
      <c r="XDK1" s="738"/>
      <c r="XDL1" s="738"/>
      <c r="XDM1" s="738"/>
      <c r="XDN1" s="738"/>
      <c r="XDO1" s="738"/>
      <c r="XDP1" s="738"/>
      <c r="XDQ1" s="738"/>
      <c r="XDR1" s="738"/>
      <c r="XDS1" s="738"/>
      <c r="XDT1" s="738"/>
      <c r="XDU1" s="738"/>
      <c r="XDV1" s="738"/>
      <c r="XDW1" s="738"/>
      <c r="XDX1" s="738"/>
      <c r="XDY1" s="738"/>
      <c r="XDZ1" s="738"/>
      <c r="XEA1" s="738"/>
      <c r="XEB1" s="738"/>
      <c r="XEC1" s="738"/>
      <c r="XED1" s="738"/>
      <c r="XEE1" s="738"/>
      <c r="XEF1" s="738"/>
      <c r="XEG1" s="738"/>
      <c r="XEH1" s="738"/>
      <c r="XEI1" s="738"/>
      <c r="XEJ1" s="738"/>
      <c r="XEK1" s="738"/>
      <c r="XEL1" s="738"/>
      <c r="XEM1" s="738"/>
      <c r="XEN1" s="738"/>
      <c r="XEO1" s="738"/>
      <c r="XEP1" s="738"/>
      <c r="XEQ1" s="738"/>
      <c r="XER1" s="738"/>
      <c r="XES1" s="738"/>
      <c r="XET1" s="738"/>
      <c r="XEU1" s="738"/>
      <c r="XEV1" s="738"/>
      <c r="XEW1" s="738"/>
      <c r="XEX1" s="738"/>
      <c r="XEY1" s="738"/>
      <c r="XEZ1" s="738"/>
      <c r="XFA1" s="738"/>
      <c r="XFB1" s="738"/>
      <c r="XFC1" s="738"/>
      <c r="XFD1" s="738"/>
    </row>
    <row r="2" spans="1:16384" ht="13.5" thickBot="1"/>
    <row r="3" spans="1:16384">
      <c r="B3" s="789" t="s">
        <v>0</v>
      </c>
      <c r="C3" s="783" t="s">
        <v>52</v>
      </c>
      <c r="D3" s="760" t="s">
        <v>811</v>
      </c>
      <c r="E3" s="757" t="s">
        <v>810</v>
      </c>
      <c r="G3" s="751" t="s">
        <v>847</v>
      </c>
    </row>
    <row r="4" spans="1:16384">
      <c r="B4" s="790" t="s">
        <v>0</v>
      </c>
      <c r="C4" s="784"/>
      <c r="D4" s="761"/>
      <c r="E4" s="758"/>
      <c r="G4" s="752"/>
    </row>
    <row r="5" spans="1:16384" ht="13.5" thickBot="1">
      <c r="B5" s="791"/>
      <c r="C5" s="784"/>
      <c r="D5" s="761"/>
      <c r="E5" s="758"/>
      <c r="G5" s="752"/>
    </row>
    <row r="6" spans="1:16384">
      <c r="B6" s="290" t="s">
        <v>50</v>
      </c>
      <c r="C6" s="291" t="s">
        <v>3</v>
      </c>
      <c r="D6" s="292"/>
      <c r="E6" s="356"/>
      <c r="G6" s="416"/>
    </row>
    <row r="7" spans="1:16384" ht="51">
      <c r="B7" s="277" t="s">
        <v>33</v>
      </c>
      <c r="C7" s="197" t="s">
        <v>4</v>
      </c>
      <c r="D7" s="403" t="s">
        <v>834</v>
      </c>
      <c r="E7" s="357"/>
      <c r="G7" s="418" t="s">
        <v>1136</v>
      </c>
    </row>
    <row r="8" spans="1:16384" ht="51">
      <c r="B8" s="277" t="s">
        <v>34</v>
      </c>
      <c r="C8" s="197" t="s">
        <v>5</v>
      </c>
      <c r="D8" s="403" t="s">
        <v>834</v>
      </c>
      <c r="E8" s="357"/>
      <c r="G8" s="424" t="s">
        <v>1136</v>
      </c>
    </row>
    <row r="9" spans="1:16384" ht="51.75" thickBot="1">
      <c r="B9" s="279" t="s">
        <v>35</v>
      </c>
      <c r="C9" s="281" t="s">
        <v>6</v>
      </c>
      <c r="D9" s="404" t="s">
        <v>834</v>
      </c>
      <c r="E9" s="358"/>
      <c r="G9" s="424" t="s">
        <v>1136</v>
      </c>
    </row>
    <row r="10" spans="1:16384">
      <c r="B10" s="290" t="s">
        <v>51</v>
      </c>
      <c r="C10" s="340" t="s">
        <v>7</v>
      </c>
      <c r="D10" s="292"/>
      <c r="E10" s="356"/>
      <c r="G10" s="418"/>
    </row>
    <row r="11" spans="1:16384" ht="76.5">
      <c r="B11" s="277" t="s">
        <v>775</v>
      </c>
      <c r="C11" s="197" t="s">
        <v>780</v>
      </c>
      <c r="D11" s="403" t="s">
        <v>834</v>
      </c>
      <c r="E11" s="357"/>
      <c r="G11" s="418" t="s">
        <v>1137</v>
      </c>
    </row>
    <row r="12" spans="1:16384" ht="102">
      <c r="B12" s="277" t="s">
        <v>776</v>
      </c>
      <c r="C12" s="197" t="s">
        <v>781</v>
      </c>
      <c r="D12" s="403" t="s">
        <v>834</v>
      </c>
      <c r="E12" s="357"/>
      <c r="G12" s="418" t="s">
        <v>1138</v>
      </c>
    </row>
    <row r="13" spans="1:16384" ht="102">
      <c r="B13" s="277" t="s">
        <v>777</v>
      </c>
      <c r="C13" s="197" t="s">
        <v>782</v>
      </c>
      <c r="D13" s="403" t="s">
        <v>834</v>
      </c>
      <c r="E13" s="357"/>
      <c r="G13" s="418" t="s">
        <v>1139</v>
      </c>
    </row>
    <row r="14" spans="1:16384" ht="76.5">
      <c r="B14" s="277" t="s">
        <v>778</v>
      </c>
      <c r="C14" s="197" t="s">
        <v>783</v>
      </c>
      <c r="D14" s="403" t="s">
        <v>834</v>
      </c>
      <c r="E14" s="357"/>
      <c r="G14" s="418" t="s">
        <v>1140</v>
      </c>
    </row>
    <row r="15" spans="1:16384" ht="76.5">
      <c r="B15" s="277" t="s">
        <v>779</v>
      </c>
      <c r="C15" s="197" t="s">
        <v>784</v>
      </c>
      <c r="D15" s="403" t="s">
        <v>834</v>
      </c>
      <c r="E15" s="357"/>
      <c r="G15" s="418" t="s">
        <v>1141</v>
      </c>
    </row>
    <row r="16" spans="1:16384" ht="51">
      <c r="B16" s="277" t="s">
        <v>54</v>
      </c>
      <c r="C16" s="197" t="s">
        <v>31</v>
      </c>
      <c r="D16" s="403" t="s">
        <v>834</v>
      </c>
      <c r="E16" s="357"/>
      <c r="G16" s="418" t="s">
        <v>1136</v>
      </c>
    </row>
    <row r="17" spans="2:7" ht="51">
      <c r="B17" s="277" t="s">
        <v>84</v>
      </c>
      <c r="C17" s="197" t="s">
        <v>86</v>
      </c>
      <c r="D17" s="403" t="s">
        <v>834</v>
      </c>
      <c r="E17" s="357"/>
      <c r="G17" s="424" t="s">
        <v>1136</v>
      </c>
    </row>
    <row r="18" spans="2:7" ht="51">
      <c r="B18" s="277" t="s">
        <v>85</v>
      </c>
      <c r="C18" s="197" t="s">
        <v>87</v>
      </c>
      <c r="D18" s="403" t="s">
        <v>834</v>
      </c>
      <c r="E18" s="357"/>
      <c r="G18" s="424" t="s">
        <v>1136</v>
      </c>
    </row>
    <row r="19" spans="2:7" ht="51.75" thickBot="1">
      <c r="B19" s="301" t="s">
        <v>55</v>
      </c>
      <c r="C19" s="347" t="s">
        <v>30</v>
      </c>
      <c r="D19" s="405" t="s">
        <v>834</v>
      </c>
      <c r="E19" s="359"/>
      <c r="G19" s="424" t="s">
        <v>1136</v>
      </c>
    </row>
    <row r="20" spans="2:7">
      <c r="B20" s="290" t="s">
        <v>64</v>
      </c>
      <c r="C20" s="291" t="s">
        <v>8</v>
      </c>
      <c r="D20" s="292"/>
      <c r="E20" s="352"/>
      <c r="G20" s="417"/>
    </row>
    <row r="21" spans="2:7" ht="76.5">
      <c r="B21" s="277" t="s">
        <v>32</v>
      </c>
      <c r="C21" s="197" t="s">
        <v>691</v>
      </c>
      <c r="D21" s="403" t="s">
        <v>834</v>
      </c>
      <c r="E21" s="336"/>
      <c r="G21" s="418" t="s">
        <v>1142</v>
      </c>
    </row>
    <row r="22" spans="2:7" ht="76.5">
      <c r="B22" s="277" t="s">
        <v>36</v>
      </c>
      <c r="C22" s="197" t="s">
        <v>27</v>
      </c>
      <c r="D22" s="403" t="s">
        <v>834</v>
      </c>
      <c r="E22" s="336"/>
      <c r="G22" s="418" t="s">
        <v>1142</v>
      </c>
    </row>
    <row r="23" spans="2:7" ht="51">
      <c r="B23" s="277" t="s">
        <v>92</v>
      </c>
      <c r="C23" s="203" t="s">
        <v>93</v>
      </c>
      <c r="D23" s="403" t="s">
        <v>834</v>
      </c>
      <c r="E23" s="336"/>
      <c r="G23" s="418" t="s">
        <v>1136</v>
      </c>
    </row>
    <row r="24" spans="2:7" ht="105.75" customHeight="1">
      <c r="B24" s="277" t="s">
        <v>646</v>
      </c>
      <c r="C24" s="203" t="s">
        <v>1286</v>
      </c>
      <c r="D24" s="403" t="s">
        <v>834</v>
      </c>
      <c r="E24" s="336"/>
      <c r="G24" s="418" t="s">
        <v>1195</v>
      </c>
    </row>
    <row r="25" spans="2:7" ht="76.5">
      <c r="B25" s="277" t="s">
        <v>647</v>
      </c>
      <c r="C25" s="203" t="s">
        <v>693</v>
      </c>
      <c r="D25" s="403" t="s">
        <v>834</v>
      </c>
      <c r="E25" s="336"/>
      <c r="G25" s="418" t="s">
        <v>1196</v>
      </c>
    </row>
    <row r="26" spans="2:7" ht="76.5">
      <c r="B26" s="277" t="s">
        <v>648</v>
      </c>
      <c r="C26" s="203" t="s">
        <v>694</v>
      </c>
      <c r="D26" s="403" t="s">
        <v>834</v>
      </c>
      <c r="E26" s="336"/>
      <c r="G26" s="424" t="s">
        <v>1196</v>
      </c>
    </row>
    <row r="27" spans="2:7" ht="76.5">
      <c r="B27" s="277" t="s">
        <v>649</v>
      </c>
      <c r="C27" s="203" t="s">
        <v>692</v>
      </c>
      <c r="D27" s="403" t="s">
        <v>834</v>
      </c>
      <c r="E27" s="336"/>
      <c r="G27" s="424" t="s">
        <v>1196</v>
      </c>
    </row>
    <row r="28" spans="2:7" ht="51">
      <c r="B28" s="277" t="s">
        <v>785</v>
      </c>
      <c r="C28" s="203" t="s">
        <v>786</v>
      </c>
      <c r="D28" s="403" t="s">
        <v>834</v>
      </c>
      <c r="E28" s="336"/>
      <c r="G28" s="424" t="s">
        <v>1136</v>
      </c>
    </row>
    <row r="29" spans="2:7" s="453" customFormat="1" ht="51">
      <c r="B29" s="277" t="s">
        <v>1287</v>
      </c>
      <c r="C29" s="203" t="s">
        <v>1288</v>
      </c>
      <c r="D29" s="403" t="s">
        <v>834</v>
      </c>
      <c r="E29" s="336"/>
      <c r="G29" s="424" t="s">
        <v>1136</v>
      </c>
    </row>
    <row r="30" spans="2:7" s="453" customFormat="1" ht="51.75" thickBot="1">
      <c r="B30" s="279" t="s">
        <v>1323</v>
      </c>
      <c r="C30" s="285" t="s">
        <v>1289</v>
      </c>
      <c r="D30" s="404" t="s">
        <v>834</v>
      </c>
      <c r="E30" s="337"/>
      <c r="G30" s="424" t="s">
        <v>1136</v>
      </c>
    </row>
    <row r="31" spans="2:7" ht="38.25">
      <c r="B31" s="194" t="s">
        <v>695</v>
      </c>
      <c r="C31" s="291" t="s">
        <v>1290</v>
      </c>
      <c r="D31" s="278"/>
      <c r="E31" s="696"/>
      <c r="G31" s="417"/>
    </row>
    <row r="32" spans="2:7" ht="25.5">
      <c r="B32" s="277" t="s">
        <v>650</v>
      </c>
      <c r="C32" s="203" t="s">
        <v>1291</v>
      </c>
      <c r="D32" s="403" t="s">
        <v>834</v>
      </c>
      <c r="E32" s="357"/>
      <c r="G32" s="424"/>
    </row>
    <row r="33" spans="2:7" s="453" customFormat="1" ht="51">
      <c r="B33" s="277" t="s">
        <v>1292</v>
      </c>
      <c r="C33" s="203" t="s">
        <v>1294</v>
      </c>
      <c r="D33" s="403" t="s">
        <v>834</v>
      </c>
      <c r="E33" s="357"/>
      <c r="G33" s="424" t="s">
        <v>1136</v>
      </c>
    </row>
    <row r="34" spans="2:7" s="453" customFormat="1" ht="51.75" thickBot="1">
      <c r="B34" s="277" t="s">
        <v>1293</v>
      </c>
      <c r="C34" s="341" t="s">
        <v>1295</v>
      </c>
      <c r="D34" s="403" t="s">
        <v>834</v>
      </c>
      <c r="E34" s="357"/>
      <c r="G34" s="424" t="s">
        <v>1136</v>
      </c>
    </row>
    <row r="35" spans="2:7">
      <c r="B35" s="290" t="s">
        <v>63</v>
      </c>
      <c r="C35" s="291" t="s">
        <v>9</v>
      </c>
      <c r="D35" s="292"/>
      <c r="E35" s="356"/>
      <c r="G35" s="417"/>
    </row>
    <row r="36" spans="2:7" ht="51.75" thickBot="1">
      <c r="B36" s="301" t="s">
        <v>787</v>
      </c>
      <c r="C36" s="341" t="s">
        <v>788</v>
      </c>
      <c r="D36" s="405" t="s">
        <v>834</v>
      </c>
      <c r="E36" s="359"/>
      <c r="G36" s="424" t="s">
        <v>1136</v>
      </c>
    </row>
    <row r="37" spans="2:7" ht="51.75" thickBot="1">
      <c r="B37" s="286" t="s">
        <v>789</v>
      </c>
      <c r="C37" s="287" t="s">
        <v>790</v>
      </c>
      <c r="D37" s="406" t="s">
        <v>834</v>
      </c>
      <c r="E37" s="360"/>
      <c r="G37" s="424" t="s">
        <v>1136</v>
      </c>
    </row>
    <row r="38" spans="2:7">
      <c r="B38" s="194" t="s">
        <v>62</v>
      </c>
      <c r="C38" s="195" t="s">
        <v>10</v>
      </c>
      <c r="D38" s="292"/>
      <c r="E38" s="356"/>
      <c r="G38" s="417"/>
    </row>
    <row r="39" spans="2:7" ht="51">
      <c r="B39" s="277" t="s">
        <v>38</v>
      </c>
      <c r="C39" s="197" t="s">
        <v>77</v>
      </c>
      <c r="D39" s="403" t="s">
        <v>834</v>
      </c>
      <c r="E39" s="357"/>
      <c r="G39" s="424" t="s">
        <v>1136</v>
      </c>
    </row>
    <row r="40" spans="2:7" ht="51">
      <c r="B40" s="277" t="s">
        <v>37</v>
      </c>
      <c r="C40" s="197" t="s">
        <v>768</v>
      </c>
      <c r="D40" s="403" t="s">
        <v>834</v>
      </c>
      <c r="E40" s="357"/>
      <c r="G40" s="424" t="s">
        <v>1136</v>
      </c>
    </row>
    <row r="41" spans="2:7" ht="51">
      <c r="B41" s="277" t="s">
        <v>98</v>
      </c>
      <c r="C41" s="197" t="s">
        <v>99</v>
      </c>
      <c r="D41" s="403" t="s">
        <v>834</v>
      </c>
      <c r="E41" s="357"/>
      <c r="G41" s="424" t="s">
        <v>1136</v>
      </c>
    </row>
    <row r="42" spans="2:7" ht="51.75" thickBot="1">
      <c r="B42" s="301" t="s">
        <v>791</v>
      </c>
      <c r="C42" s="347" t="s">
        <v>792</v>
      </c>
      <c r="D42" s="405" t="s">
        <v>834</v>
      </c>
      <c r="E42" s="359"/>
      <c r="G42" s="424" t="s">
        <v>1136</v>
      </c>
    </row>
    <row r="43" spans="2:7">
      <c r="B43" s="290" t="s">
        <v>61</v>
      </c>
      <c r="C43" s="291" t="s">
        <v>11</v>
      </c>
      <c r="D43" s="292"/>
      <c r="E43" s="356"/>
      <c r="G43" s="417"/>
    </row>
    <row r="44" spans="2:7" ht="51">
      <c r="B44" s="277" t="s">
        <v>793</v>
      </c>
      <c r="C44" s="197" t="s">
        <v>12</v>
      </c>
      <c r="D44" s="403" t="s">
        <v>834</v>
      </c>
      <c r="E44" s="357"/>
      <c r="G44" s="424" t="s">
        <v>1136</v>
      </c>
    </row>
    <row r="45" spans="2:7" ht="51.75" thickBot="1">
      <c r="B45" s="279" t="s">
        <v>794</v>
      </c>
      <c r="C45" s="281" t="s">
        <v>39</v>
      </c>
      <c r="D45" s="404" t="s">
        <v>834</v>
      </c>
      <c r="E45" s="358"/>
      <c r="G45" s="424" t="s">
        <v>1136</v>
      </c>
    </row>
    <row r="46" spans="2:7">
      <c r="B46" s="194" t="s">
        <v>60</v>
      </c>
      <c r="C46" s="195" t="s">
        <v>13</v>
      </c>
      <c r="D46" s="292"/>
      <c r="E46" s="356"/>
      <c r="G46" s="417"/>
    </row>
    <row r="47" spans="2:7" ht="51">
      <c r="B47" s="277" t="s">
        <v>40</v>
      </c>
      <c r="C47" s="197" t="s">
        <v>14</v>
      </c>
      <c r="D47" s="403" t="s">
        <v>834</v>
      </c>
      <c r="E47" s="357"/>
      <c r="G47" s="424" t="s">
        <v>1136</v>
      </c>
    </row>
    <row r="48" spans="2:7" ht="63.75">
      <c r="B48" s="277" t="s">
        <v>41</v>
      </c>
      <c r="C48" s="197" t="s">
        <v>78</v>
      </c>
      <c r="D48" s="403" t="s">
        <v>834</v>
      </c>
      <c r="E48" s="357"/>
      <c r="G48" s="418" t="s">
        <v>1143</v>
      </c>
    </row>
    <row r="49" spans="2:7" ht="51">
      <c r="B49" s="277" t="s">
        <v>94</v>
      </c>
      <c r="C49" s="197" t="s">
        <v>95</v>
      </c>
      <c r="D49" s="403" t="s">
        <v>834</v>
      </c>
      <c r="E49" s="357"/>
      <c r="G49" s="424" t="s">
        <v>1136</v>
      </c>
    </row>
    <row r="50" spans="2:7" ht="63.75">
      <c r="B50" s="277" t="s">
        <v>96</v>
      </c>
      <c r="C50" s="197" t="s">
        <v>97</v>
      </c>
      <c r="D50" s="403" t="s">
        <v>834</v>
      </c>
      <c r="E50" s="357"/>
      <c r="G50" s="418" t="s">
        <v>1143</v>
      </c>
    </row>
    <row r="51" spans="2:7" ht="51">
      <c r="B51" s="277" t="s">
        <v>795</v>
      </c>
      <c r="C51" s="197" t="s">
        <v>796</v>
      </c>
      <c r="D51" s="403" t="s">
        <v>834</v>
      </c>
      <c r="E51" s="357"/>
      <c r="G51" s="424" t="s">
        <v>1136</v>
      </c>
    </row>
    <row r="52" spans="2:7" ht="51.75" thickBot="1">
      <c r="B52" s="301" t="s">
        <v>843</v>
      </c>
      <c r="C52" s="347" t="s">
        <v>15</v>
      </c>
      <c r="D52" s="405" t="s">
        <v>834</v>
      </c>
      <c r="E52" s="359"/>
      <c r="G52" s="424" t="s">
        <v>1136</v>
      </c>
    </row>
    <row r="53" spans="2:7" ht="51.75" thickBot="1">
      <c r="B53" s="286" t="s">
        <v>56</v>
      </c>
      <c r="C53" s="287" t="s">
        <v>16</v>
      </c>
      <c r="D53" s="406" t="s">
        <v>834</v>
      </c>
      <c r="E53" s="360"/>
      <c r="G53" s="424" t="s">
        <v>1136</v>
      </c>
    </row>
    <row r="54" spans="2:7">
      <c r="B54" s="290" t="s">
        <v>57</v>
      </c>
      <c r="C54" s="291" t="s">
        <v>79</v>
      </c>
      <c r="D54" s="292"/>
      <c r="E54" s="356"/>
      <c r="G54" s="417"/>
    </row>
    <row r="55" spans="2:7" ht="51.75" thickBot="1">
      <c r="B55" s="301" t="s">
        <v>797</v>
      </c>
      <c r="C55" s="347" t="s">
        <v>396</v>
      </c>
      <c r="D55" s="405" t="s">
        <v>834</v>
      </c>
      <c r="E55" s="359"/>
      <c r="G55" s="424" t="s">
        <v>1136</v>
      </c>
    </row>
    <row r="56" spans="2:7" ht="25.5">
      <c r="B56" s="290" t="s">
        <v>58</v>
      </c>
      <c r="C56" s="291" t="s">
        <v>696</v>
      </c>
      <c r="D56" s="292"/>
      <c r="E56" s="356"/>
      <c r="G56" s="417"/>
    </row>
    <row r="57" spans="2:7" ht="51">
      <c r="B57" s="277" t="s">
        <v>798</v>
      </c>
      <c r="C57" s="197" t="s">
        <v>802</v>
      </c>
      <c r="D57" s="403" t="s">
        <v>834</v>
      </c>
      <c r="E57" s="357"/>
      <c r="G57" s="424" t="s">
        <v>1136</v>
      </c>
    </row>
    <row r="58" spans="2:7" ht="51.75" thickBot="1">
      <c r="B58" s="279" t="s">
        <v>799</v>
      </c>
      <c r="C58" s="281" t="s">
        <v>803</v>
      </c>
      <c r="D58" s="404" t="s">
        <v>834</v>
      </c>
      <c r="E58" s="358"/>
      <c r="G58" s="424" t="s">
        <v>1136</v>
      </c>
    </row>
    <row r="59" spans="2:7">
      <c r="B59" s="194" t="s">
        <v>697</v>
      </c>
      <c r="C59" s="195" t="s">
        <v>698</v>
      </c>
      <c r="D59" s="292"/>
      <c r="E59" s="356"/>
      <c r="G59" s="417"/>
    </row>
    <row r="60" spans="2:7" ht="51">
      <c r="B60" s="277" t="s">
        <v>800</v>
      </c>
      <c r="C60" s="197" t="s">
        <v>804</v>
      </c>
      <c r="D60" s="403" t="s">
        <v>834</v>
      </c>
      <c r="E60" s="357"/>
      <c r="G60" s="424" t="s">
        <v>1136</v>
      </c>
    </row>
    <row r="61" spans="2:7" ht="51.75" thickBot="1">
      <c r="B61" s="279" t="s">
        <v>801</v>
      </c>
      <c r="C61" s="281" t="s">
        <v>805</v>
      </c>
      <c r="D61" s="404" t="s">
        <v>834</v>
      </c>
      <c r="E61" s="358"/>
      <c r="G61" s="424" t="s">
        <v>1136</v>
      </c>
    </row>
    <row r="62" spans="2:7">
      <c r="B62" s="194" t="s">
        <v>59</v>
      </c>
      <c r="C62" s="195" t="s">
        <v>17</v>
      </c>
      <c r="D62" s="292"/>
      <c r="E62" s="356"/>
      <c r="G62" s="417"/>
    </row>
    <row r="63" spans="2:7" ht="51">
      <c r="B63" s="277" t="s">
        <v>42</v>
      </c>
      <c r="C63" s="197" t="s">
        <v>18</v>
      </c>
      <c r="D63" s="403" t="s">
        <v>834</v>
      </c>
      <c r="E63" s="357"/>
      <c r="G63" s="424" t="s">
        <v>1136</v>
      </c>
    </row>
    <row r="64" spans="2:7" ht="51">
      <c r="B64" s="277" t="s">
        <v>43</v>
      </c>
      <c r="C64" s="197" t="s">
        <v>29</v>
      </c>
      <c r="D64" s="403" t="s">
        <v>834</v>
      </c>
      <c r="E64" s="357"/>
      <c r="G64" s="424" t="s">
        <v>1136</v>
      </c>
    </row>
    <row r="65" spans="2:7" ht="51.75" thickBot="1">
      <c r="B65" s="279" t="s">
        <v>44</v>
      </c>
      <c r="C65" s="281" t="s">
        <v>19</v>
      </c>
      <c r="D65" s="404" t="s">
        <v>834</v>
      </c>
      <c r="E65" s="358"/>
      <c r="G65" s="424" t="s">
        <v>1136</v>
      </c>
    </row>
    <row r="66" spans="2:7">
      <c r="B66" s="290" t="s">
        <v>65</v>
      </c>
      <c r="C66" s="291" t="s">
        <v>20</v>
      </c>
      <c r="D66" s="292"/>
      <c r="E66" s="356"/>
      <c r="G66" s="419"/>
    </row>
    <row r="67" spans="2:7" ht="51">
      <c r="B67" s="277" t="s">
        <v>88</v>
      </c>
      <c r="C67" s="207" t="s">
        <v>90</v>
      </c>
      <c r="D67" s="403" t="s">
        <v>834</v>
      </c>
      <c r="E67" s="357"/>
      <c r="G67" s="424" t="s">
        <v>1136</v>
      </c>
    </row>
    <row r="68" spans="2:7" ht="51">
      <c r="B68" s="277" t="s">
        <v>89</v>
      </c>
      <c r="C68" s="207" t="s">
        <v>91</v>
      </c>
      <c r="D68" s="403" t="s">
        <v>834</v>
      </c>
      <c r="E68" s="357"/>
      <c r="G68" s="424" t="s">
        <v>1136</v>
      </c>
    </row>
    <row r="69" spans="2:7" ht="51.75" thickBot="1">
      <c r="B69" s="277" t="s">
        <v>806</v>
      </c>
      <c r="C69" s="207" t="s">
        <v>807</v>
      </c>
      <c r="D69" s="403" t="s">
        <v>834</v>
      </c>
      <c r="E69" s="357"/>
      <c r="G69" s="424" t="s">
        <v>1136</v>
      </c>
    </row>
    <row r="70" spans="2:7">
      <c r="B70" s="290" t="s">
        <v>66</v>
      </c>
      <c r="C70" s="291" t="s">
        <v>21</v>
      </c>
      <c r="D70" s="292"/>
      <c r="E70" s="356"/>
      <c r="G70" s="419"/>
    </row>
    <row r="71" spans="2:7" ht="51">
      <c r="B71" s="277" t="s">
        <v>651</v>
      </c>
      <c r="C71" s="207" t="s">
        <v>699</v>
      </c>
      <c r="D71" s="403" t="s">
        <v>834</v>
      </c>
      <c r="E71" s="357"/>
      <c r="G71" s="424" t="s">
        <v>1136</v>
      </c>
    </row>
    <row r="72" spans="2:7" ht="51.75" thickBot="1">
      <c r="B72" s="279" t="s">
        <v>652</v>
      </c>
      <c r="C72" s="293" t="s">
        <v>700</v>
      </c>
      <c r="D72" s="404" t="s">
        <v>834</v>
      </c>
      <c r="E72" s="358"/>
      <c r="G72" s="424" t="s">
        <v>1136</v>
      </c>
    </row>
    <row r="73" spans="2:7">
      <c r="B73" s="290" t="s">
        <v>67</v>
      </c>
      <c r="C73" s="291" t="s">
        <v>22</v>
      </c>
      <c r="D73" s="292"/>
      <c r="E73" s="356"/>
      <c r="G73" s="419"/>
    </row>
    <row r="74" spans="2:7" ht="102">
      <c r="B74" s="301" t="s">
        <v>45</v>
      </c>
      <c r="C74" s="276" t="s">
        <v>23</v>
      </c>
      <c r="D74" s="403" t="s">
        <v>834</v>
      </c>
      <c r="E74" s="357"/>
      <c r="G74" s="421" t="s">
        <v>1144</v>
      </c>
    </row>
    <row r="75" spans="2:7" ht="102">
      <c r="B75" s="301" t="s">
        <v>46</v>
      </c>
      <c r="C75" s="276" t="s">
        <v>28</v>
      </c>
      <c r="D75" s="403" t="s">
        <v>834</v>
      </c>
      <c r="E75" s="357"/>
      <c r="G75" s="421" t="s">
        <v>1145</v>
      </c>
    </row>
    <row r="76" spans="2:7" ht="102.75" thickBot="1">
      <c r="B76" s="279" t="s">
        <v>80</v>
      </c>
      <c r="C76" s="297" t="s">
        <v>24</v>
      </c>
      <c r="D76" s="404" t="s">
        <v>834</v>
      </c>
      <c r="E76" s="358"/>
      <c r="G76" s="421" t="s">
        <v>1146</v>
      </c>
    </row>
    <row r="77" spans="2:7" ht="25.5">
      <c r="B77" s="194" t="s">
        <v>68</v>
      </c>
      <c r="C77" s="350" t="s">
        <v>25</v>
      </c>
      <c r="D77" s="292"/>
      <c r="E77" s="356"/>
      <c r="G77" s="419"/>
    </row>
    <row r="78" spans="2:7">
      <c r="B78" s="301" t="s">
        <v>47</v>
      </c>
      <c r="C78" s="302" t="s">
        <v>71</v>
      </c>
      <c r="D78" s="403" t="s">
        <v>834</v>
      </c>
      <c r="E78" s="357"/>
      <c r="G78" s="421"/>
    </row>
    <row r="79" spans="2:7">
      <c r="B79" s="301" t="s">
        <v>48</v>
      </c>
      <c r="C79" s="302" t="s">
        <v>75</v>
      </c>
      <c r="D79" s="403" t="s">
        <v>834</v>
      </c>
      <c r="E79" s="357"/>
      <c r="G79" s="421"/>
    </row>
    <row r="80" spans="2:7" ht="26.25" thickBot="1">
      <c r="B80" s="301" t="s">
        <v>49</v>
      </c>
      <c r="C80" s="302" t="s">
        <v>76</v>
      </c>
      <c r="D80" s="403" t="s">
        <v>834</v>
      </c>
      <c r="E80" s="357"/>
      <c r="G80" s="421"/>
    </row>
    <row r="81" spans="2:7" ht="25.5">
      <c r="B81" s="290" t="s">
        <v>69</v>
      </c>
      <c r="C81" s="291" t="s">
        <v>26</v>
      </c>
      <c r="D81" s="292"/>
      <c r="E81" s="356"/>
      <c r="G81" s="419"/>
    </row>
    <row r="82" spans="2:7">
      <c r="B82" s="277" t="s">
        <v>72</v>
      </c>
      <c r="C82" s="203" t="s">
        <v>82</v>
      </c>
      <c r="D82" s="403" t="s">
        <v>834</v>
      </c>
      <c r="E82" s="357"/>
      <c r="G82" s="421"/>
    </row>
    <row r="83" spans="2:7">
      <c r="B83" s="277" t="s">
        <v>73</v>
      </c>
      <c r="C83" s="203" t="s">
        <v>83</v>
      </c>
      <c r="D83" s="403" t="s">
        <v>834</v>
      </c>
      <c r="E83" s="357"/>
      <c r="G83" s="421"/>
    </row>
    <row r="84" spans="2:7" ht="26.25" thickBot="1">
      <c r="B84" s="279" t="s">
        <v>74</v>
      </c>
      <c r="C84" s="285" t="s">
        <v>81</v>
      </c>
      <c r="D84" s="404" t="s">
        <v>834</v>
      </c>
      <c r="E84" s="358"/>
      <c r="G84" s="421"/>
    </row>
    <row r="85" spans="2:7" ht="26.25" thickBot="1">
      <c r="B85" s="286" t="s">
        <v>701</v>
      </c>
      <c r="C85" s="287" t="s">
        <v>653</v>
      </c>
      <c r="D85" s="406" t="s">
        <v>835</v>
      </c>
      <c r="E85" s="361"/>
      <c r="G85" s="419"/>
    </row>
    <row r="86" spans="2:7" ht="15" thickBot="1">
      <c r="B86" s="286" t="s">
        <v>70</v>
      </c>
      <c r="C86" s="353" t="s">
        <v>702</v>
      </c>
      <c r="D86" s="300"/>
      <c r="E86" s="362"/>
      <c r="G86" s="420"/>
    </row>
    <row r="87" spans="2:7" ht="15">
      <c r="B87" s="782" t="s">
        <v>814</v>
      </c>
      <c r="C87" s="782"/>
      <c r="D87" s="782"/>
      <c r="E87" s="782"/>
    </row>
    <row r="88" spans="2:7">
      <c r="B88" s="759" t="s">
        <v>836</v>
      </c>
      <c r="C88" s="759"/>
      <c r="D88" s="759"/>
      <c r="E88" s="759"/>
    </row>
    <row r="89" spans="2:7">
      <c r="B89" s="759" t="s">
        <v>837</v>
      </c>
      <c r="C89" s="759"/>
      <c r="D89" s="759"/>
      <c r="E89" s="759"/>
    </row>
  </sheetData>
  <mergeCells count="8199">
    <mergeCell ref="B88:E88"/>
    <mergeCell ref="B89:E89"/>
    <mergeCell ref="XEY1:XEZ1"/>
    <mergeCell ref="XFA1:XFB1"/>
    <mergeCell ref="XFC1:XFD1"/>
    <mergeCell ref="B1:D1"/>
    <mergeCell ref="B87:E87"/>
    <mergeCell ref="XEM1:XEN1"/>
    <mergeCell ref="XEO1:XEP1"/>
    <mergeCell ref="XEQ1:XER1"/>
    <mergeCell ref="XES1:XET1"/>
    <mergeCell ref="XEU1:XEV1"/>
    <mergeCell ref="XEW1:XEX1"/>
    <mergeCell ref="XEA1:XEB1"/>
    <mergeCell ref="XEC1:XED1"/>
    <mergeCell ref="XEE1:XEF1"/>
    <mergeCell ref="XEG1:XEH1"/>
    <mergeCell ref="XEI1:XEJ1"/>
    <mergeCell ref="XEK1:XEL1"/>
    <mergeCell ref="XDO1:XDP1"/>
    <mergeCell ref="XDQ1:XDR1"/>
    <mergeCell ref="XDS1:XDT1"/>
    <mergeCell ref="XDU1:XDV1"/>
    <mergeCell ref="XDW1:XDX1"/>
    <mergeCell ref="XDY1:XDZ1"/>
    <mergeCell ref="XDC1:XDD1"/>
    <mergeCell ref="XDE1:XDF1"/>
    <mergeCell ref="XDG1:XDH1"/>
    <mergeCell ref="XDI1:XDJ1"/>
    <mergeCell ref="XDK1:XDL1"/>
    <mergeCell ref="XDM1:XDN1"/>
    <mergeCell ref="XCQ1:XCR1"/>
    <mergeCell ref="XCS1:XCT1"/>
    <mergeCell ref="XCU1:XCV1"/>
    <mergeCell ref="XCW1:XCX1"/>
    <mergeCell ref="XCY1:XCZ1"/>
    <mergeCell ref="XDA1:XDB1"/>
    <mergeCell ref="XCE1:XCF1"/>
    <mergeCell ref="XCG1:XCH1"/>
    <mergeCell ref="XCI1:XCJ1"/>
    <mergeCell ref="XCK1:XCL1"/>
    <mergeCell ref="XCM1:XCN1"/>
    <mergeCell ref="XCO1:XCP1"/>
    <mergeCell ref="XBS1:XBT1"/>
    <mergeCell ref="XBU1:XBV1"/>
    <mergeCell ref="XBW1:XBX1"/>
    <mergeCell ref="XBY1:XBZ1"/>
    <mergeCell ref="XCA1:XCB1"/>
    <mergeCell ref="XCC1:XCD1"/>
    <mergeCell ref="XBG1:XBH1"/>
    <mergeCell ref="XBI1:XBJ1"/>
    <mergeCell ref="XBK1:XBL1"/>
    <mergeCell ref="XBM1:XBN1"/>
    <mergeCell ref="XBO1:XBP1"/>
    <mergeCell ref="XBQ1:XBR1"/>
    <mergeCell ref="XAU1:XAV1"/>
    <mergeCell ref="XAW1:XAX1"/>
    <mergeCell ref="XAY1:XAZ1"/>
    <mergeCell ref="XBA1:XBB1"/>
    <mergeCell ref="XBC1:XBD1"/>
    <mergeCell ref="XBE1:XBF1"/>
    <mergeCell ref="XAI1:XAJ1"/>
    <mergeCell ref="XAK1:XAL1"/>
    <mergeCell ref="XAM1:XAN1"/>
    <mergeCell ref="XAO1:XAP1"/>
    <mergeCell ref="XAQ1:XAR1"/>
    <mergeCell ref="XAS1:XAT1"/>
    <mergeCell ref="WZW1:WZX1"/>
    <mergeCell ref="WZY1:WZZ1"/>
    <mergeCell ref="XAA1:XAB1"/>
    <mergeCell ref="XAC1:XAD1"/>
    <mergeCell ref="XAE1:XAF1"/>
    <mergeCell ref="XAG1:XAH1"/>
    <mergeCell ref="WZK1:WZL1"/>
    <mergeCell ref="WZM1:WZN1"/>
    <mergeCell ref="WZO1:WZP1"/>
    <mergeCell ref="WZQ1:WZR1"/>
    <mergeCell ref="WZS1:WZT1"/>
    <mergeCell ref="WZU1:WZV1"/>
    <mergeCell ref="WYY1:WYZ1"/>
    <mergeCell ref="WZA1:WZB1"/>
    <mergeCell ref="WZC1:WZD1"/>
    <mergeCell ref="WZE1:WZF1"/>
    <mergeCell ref="WZG1:WZH1"/>
    <mergeCell ref="WZI1:WZJ1"/>
    <mergeCell ref="WYM1:WYN1"/>
    <mergeCell ref="WYO1:WYP1"/>
    <mergeCell ref="WYQ1:WYR1"/>
    <mergeCell ref="WYS1:WYT1"/>
    <mergeCell ref="WYU1:WYV1"/>
    <mergeCell ref="WYW1:WYX1"/>
    <mergeCell ref="WYA1:WYB1"/>
    <mergeCell ref="WYC1:WYD1"/>
    <mergeCell ref="WYE1:WYF1"/>
    <mergeCell ref="WYG1:WYH1"/>
    <mergeCell ref="WYI1:WYJ1"/>
    <mergeCell ref="WYK1:WYL1"/>
    <mergeCell ref="WXO1:WXP1"/>
    <mergeCell ref="WXQ1:WXR1"/>
    <mergeCell ref="WXS1:WXT1"/>
    <mergeCell ref="WXU1:WXV1"/>
    <mergeCell ref="WXW1:WXX1"/>
    <mergeCell ref="WXY1:WXZ1"/>
    <mergeCell ref="WXC1:WXD1"/>
    <mergeCell ref="WXE1:WXF1"/>
    <mergeCell ref="WXG1:WXH1"/>
    <mergeCell ref="WXI1:WXJ1"/>
    <mergeCell ref="WXK1:WXL1"/>
    <mergeCell ref="WXM1:WXN1"/>
    <mergeCell ref="WWQ1:WWR1"/>
    <mergeCell ref="WWS1:WWT1"/>
    <mergeCell ref="WWU1:WWV1"/>
    <mergeCell ref="WWW1:WWX1"/>
    <mergeCell ref="WWY1:WWZ1"/>
    <mergeCell ref="WXA1:WXB1"/>
    <mergeCell ref="WWE1:WWF1"/>
    <mergeCell ref="WWG1:WWH1"/>
    <mergeCell ref="WWI1:WWJ1"/>
    <mergeCell ref="WWK1:WWL1"/>
    <mergeCell ref="WWM1:WWN1"/>
    <mergeCell ref="WWO1:WWP1"/>
    <mergeCell ref="WVS1:WVT1"/>
    <mergeCell ref="WVU1:WVV1"/>
    <mergeCell ref="WVW1:WVX1"/>
    <mergeCell ref="WVY1:WVZ1"/>
    <mergeCell ref="WWA1:WWB1"/>
    <mergeCell ref="WWC1:WWD1"/>
    <mergeCell ref="WVG1:WVH1"/>
    <mergeCell ref="WVI1:WVJ1"/>
    <mergeCell ref="WVK1:WVL1"/>
    <mergeCell ref="WVM1:WVN1"/>
    <mergeCell ref="WVO1:WVP1"/>
    <mergeCell ref="WVQ1:WVR1"/>
    <mergeCell ref="WUU1:WUV1"/>
    <mergeCell ref="WUW1:WUX1"/>
    <mergeCell ref="WUY1:WUZ1"/>
    <mergeCell ref="WVA1:WVB1"/>
    <mergeCell ref="WVC1:WVD1"/>
    <mergeCell ref="WVE1:WVF1"/>
    <mergeCell ref="WUI1:WUJ1"/>
    <mergeCell ref="WUK1:WUL1"/>
    <mergeCell ref="WUM1:WUN1"/>
    <mergeCell ref="WUO1:WUP1"/>
    <mergeCell ref="WUQ1:WUR1"/>
    <mergeCell ref="WUS1:WUT1"/>
    <mergeCell ref="WTW1:WTX1"/>
    <mergeCell ref="WTY1:WTZ1"/>
    <mergeCell ref="WUA1:WUB1"/>
    <mergeCell ref="WUC1:WUD1"/>
    <mergeCell ref="WUE1:WUF1"/>
    <mergeCell ref="WUG1:WUH1"/>
    <mergeCell ref="WTK1:WTL1"/>
    <mergeCell ref="WTM1:WTN1"/>
    <mergeCell ref="WTO1:WTP1"/>
    <mergeCell ref="WTQ1:WTR1"/>
    <mergeCell ref="WTS1:WTT1"/>
    <mergeCell ref="WTU1:WTV1"/>
    <mergeCell ref="WSY1:WSZ1"/>
    <mergeCell ref="WTA1:WTB1"/>
    <mergeCell ref="WTC1:WTD1"/>
    <mergeCell ref="WTE1:WTF1"/>
    <mergeCell ref="WTG1:WTH1"/>
    <mergeCell ref="WTI1:WTJ1"/>
    <mergeCell ref="WSM1:WSN1"/>
    <mergeCell ref="WSO1:WSP1"/>
    <mergeCell ref="WSQ1:WSR1"/>
    <mergeCell ref="WSS1:WST1"/>
    <mergeCell ref="WSU1:WSV1"/>
    <mergeCell ref="WSW1:WSX1"/>
    <mergeCell ref="WSA1:WSB1"/>
    <mergeCell ref="WSC1:WSD1"/>
    <mergeCell ref="WSE1:WSF1"/>
    <mergeCell ref="WSG1:WSH1"/>
    <mergeCell ref="WSI1:WSJ1"/>
    <mergeCell ref="WSK1:WSL1"/>
    <mergeCell ref="WRO1:WRP1"/>
    <mergeCell ref="WRQ1:WRR1"/>
    <mergeCell ref="WRS1:WRT1"/>
    <mergeCell ref="WRU1:WRV1"/>
    <mergeCell ref="WRW1:WRX1"/>
    <mergeCell ref="WRY1:WRZ1"/>
    <mergeCell ref="WRC1:WRD1"/>
    <mergeCell ref="WRE1:WRF1"/>
    <mergeCell ref="WRG1:WRH1"/>
    <mergeCell ref="WRI1:WRJ1"/>
    <mergeCell ref="WRK1:WRL1"/>
    <mergeCell ref="WRM1:WRN1"/>
    <mergeCell ref="WQQ1:WQR1"/>
    <mergeCell ref="WQS1:WQT1"/>
    <mergeCell ref="WQU1:WQV1"/>
    <mergeCell ref="WQW1:WQX1"/>
    <mergeCell ref="WQY1:WQZ1"/>
    <mergeCell ref="WRA1:WRB1"/>
    <mergeCell ref="WQE1:WQF1"/>
    <mergeCell ref="WQG1:WQH1"/>
    <mergeCell ref="WQI1:WQJ1"/>
    <mergeCell ref="WQK1:WQL1"/>
    <mergeCell ref="WQM1:WQN1"/>
    <mergeCell ref="WQO1:WQP1"/>
    <mergeCell ref="WPS1:WPT1"/>
    <mergeCell ref="WPU1:WPV1"/>
    <mergeCell ref="WPW1:WPX1"/>
    <mergeCell ref="WPY1:WPZ1"/>
    <mergeCell ref="WQA1:WQB1"/>
    <mergeCell ref="WQC1:WQD1"/>
    <mergeCell ref="WPG1:WPH1"/>
    <mergeCell ref="WPI1:WPJ1"/>
    <mergeCell ref="WPK1:WPL1"/>
    <mergeCell ref="WPM1:WPN1"/>
    <mergeCell ref="WPO1:WPP1"/>
    <mergeCell ref="WPQ1:WPR1"/>
    <mergeCell ref="WOU1:WOV1"/>
    <mergeCell ref="WOW1:WOX1"/>
    <mergeCell ref="WOY1:WOZ1"/>
    <mergeCell ref="WPA1:WPB1"/>
    <mergeCell ref="WPC1:WPD1"/>
    <mergeCell ref="WPE1:WPF1"/>
    <mergeCell ref="WOI1:WOJ1"/>
    <mergeCell ref="WOK1:WOL1"/>
    <mergeCell ref="WOM1:WON1"/>
    <mergeCell ref="WOO1:WOP1"/>
    <mergeCell ref="WOQ1:WOR1"/>
    <mergeCell ref="WOS1:WOT1"/>
    <mergeCell ref="WNW1:WNX1"/>
    <mergeCell ref="WNY1:WNZ1"/>
    <mergeCell ref="WOA1:WOB1"/>
    <mergeCell ref="WOC1:WOD1"/>
    <mergeCell ref="WOE1:WOF1"/>
    <mergeCell ref="WOG1:WOH1"/>
    <mergeCell ref="WNK1:WNL1"/>
    <mergeCell ref="WNM1:WNN1"/>
    <mergeCell ref="WNO1:WNP1"/>
    <mergeCell ref="WNQ1:WNR1"/>
    <mergeCell ref="WNS1:WNT1"/>
    <mergeCell ref="WNU1:WNV1"/>
    <mergeCell ref="WMY1:WMZ1"/>
    <mergeCell ref="WNA1:WNB1"/>
    <mergeCell ref="WNC1:WND1"/>
    <mergeCell ref="WNE1:WNF1"/>
    <mergeCell ref="WNG1:WNH1"/>
    <mergeCell ref="WNI1:WNJ1"/>
    <mergeCell ref="WMM1:WMN1"/>
    <mergeCell ref="WMO1:WMP1"/>
    <mergeCell ref="WMQ1:WMR1"/>
    <mergeCell ref="WMS1:WMT1"/>
    <mergeCell ref="WMU1:WMV1"/>
    <mergeCell ref="WMW1:WMX1"/>
    <mergeCell ref="WMA1:WMB1"/>
    <mergeCell ref="WMC1:WMD1"/>
    <mergeCell ref="WME1:WMF1"/>
    <mergeCell ref="WMG1:WMH1"/>
    <mergeCell ref="WMI1:WMJ1"/>
    <mergeCell ref="WMK1:WML1"/>
    <mergeCell ref="WLO1:WLP1"/>
    <mergeCell ref="WLQ1:WLR1"/>
    <mergeCell ref="WLS1:WLT1"/>
    <mergeCell ref="WLU1:WLV1"/>
    <mergeCell ref="WLW1:WLX1"/>
    <mergeCell ref="WLY1:WLZ1"/>
    <mergeCell ref="WLC1:WLD1"/>
    <mergeCell ref="WLE1:WLF1"/>
    <mergeCell ref="WLG1:WLH1"/>
    <mergeCell ref="WLI1:WLJ1"/>
    <mergeCell ref="WLK1:WLL1"/>
    <mergeCell ref="WLM1:WLN1"/>
    <mergeCell ref="WKQ1:WKR1"/>
    <mergeCell ref="WKS1:WKT1"/>
    <mergeCell ref="WKU1:WKV1"/>
    <mergeCell ref="WKW1:WKX1"/>
    <mergeCell ref="WKY1:WKZ1"/>
    <mergeCell ref="WLA1:WLB1"/>
    <mergeCell ref="WKE1:WKF1"/>
    <mergeCell ref="WKG1:WKH1"/>
    <mergeCell ref="WKI1:WKJ1"/>
    <mergeCell ref="WKK1:WKL1"/>
    <mergeCell ref="WKM1:WKN1"/>
    <mergeCell ref="WKO1:WKP1"/>
    <mergeCell ref="WJS1:WJT1"/>
    <mergeCell ref="WJU1:WJV1"/>
    <mergeCell ref="WJW1:WJX1"/>
    <mergeCell ref="WJY1:WJZ1"/>
    <mergeCell ref="WKA1:WKB1"/>
    <mergeCell ref="WKC1:WKD1"/>
    <mergeCell ref="WJG1:WJH1"/>
    <mergeCell ref="WJI1:WJJ1"/>
    <mergeCell ref="WJK1:WJL1"/>
    <mergeCell ref="WJM1:WJN1"/>
    <mergeCell ref="WJO1:WJP1"/>
    <mergeCell ref="WJQ1:WJR1"/>
    <mergeCell ref="WIU1:WIV1"/>
    <mergeCell ref="WIW1:WIX1"/>
    <mergeCell ref="WIY1:WIZ1"/>
    <mergeCell ref="WJA1:WJB1"/>
    <mergeCell ref="WJC1:WJD1"/>
    <mergeCell ref="WJE1:WJF1"/>
    <mergeCell ref="WII1:WIJ1"/>
    <mergeCell ref="WIK1:WIL1"/>
    <mergeCell ref="WIM1:WIN1"/>
    <mergeCell ref="WIO1:WIP1"/>
    <mergeCell ref="WIQ1:WIR1"/>
    <mergeCell ref="WIS1:WIT1"/>
    <mergeCell ref="WHW1:WHX1"/>
    <mergeCell ref="WHY1:WHZ1"/>
    <mergeCell ref="WIA1:WIB1"/>
    <mergeCell ref="WIC1:WID1"/>
    <mergeCell ref="WIE1:WIF1"/>
    <mergeCell ref="WIG1:WIH1"/>
    <mergeCell ref="WHK1:WHL1"/>
    <mergeCell ref="WHM1:WHN1"/>
    <mergeCell ref="WHO1:WHP1"/>
    <mergeCell ref="WHQ1:WHR1"/>
    <mergeCell ref="WHS1:WHT1"/>
    <mergeCell ref="WHU1:WHV1"/>
    <mergeCell ref="WGY1:WGZ1"/>
    <mergeCell ref="WHA1:WHB1"/>
    <mergeCell ref="WHC1:WHD1"/>
    <mergeCell ref="WHE1:WHF1"/>
    <mergeCell ref="WHG1:WHH1"/>
    <mergeCell ref="WHI1:WHJ1"/>
    <mergeCell ref="WGM1:WGN1"/>
    <mergeCell ref="WGO1:WGP1"/>
    <mergeCell ref="WGQ1:WGR1"/>
    <mergeCell ref="WGS1:WGT1"/>
    <mergeCell ref="WGU1:WGV1"/>
    <mergeCell ref="WGW1:WGX1"/>
    <mergeCell ref="WGA1:WGB1"/>
    <mergeCell ref="WGC1:WGD1"/>
    <mergeCell ref="WGE1:WGF1"/>
    <mergeCell ref="WGG1:WGH1"/>
    <mergeCell ref="WGI1:WGJ1"/>
    <mergeCell ref="WGK1:WGL1"/>
    <mergeCell ref="WFO1:WFP1"/>
    <mergeCell ref="WFQ1:WFR1"/>
    <mergeCell ref="WFS1:WFT1"/>
    <mergeCell ref="WFU1:WFV1"/>
    <mergeCell ref="WFW1:WFX1"/>
    <mergeCell ref="WFY1:WFZ1"/>
    <mergeCell ref="WFC1:WFD1"/>
    <mergeCell ref="WFE1:WFF1"/>
    <mergeCell ref="WFG1:WFH1"/>
    <mergeCell ref="WFI1:WFJ1"/>
    <mergeCell ref="WFK1:WFL1"/>
    <mergeCell ref="WFM1:WFN1"/>
    <mergeCell ref="WEQ1:WER1"/>
    <mergeCell ref="WES1:WET1"/>
    <mergeCell ref="WEU1:WEV1"/>
    <mergeCell ref="WEW1:WEX1"/>
    <mergeCell ref="WEY1:WEZ1"/>
    <mergeCell ref="WFA1:WFB1"/>
    <mergeCell ref="WEE1:WEF1"/>
    <mergeCell ref="WEG1:WEH1"/>
    <mergeCell ref="WEI1:WEJ1"/>
    <mergeCell ref="WEK1:WEL1"/>
    <mergeCell ref="WEM1:WEN1"/>
    <mergeCell ref="WEO1:WEP1"/>
    <mergeCell ref="WDS1:WDT1"/>
    <mergeCell ref="WDU1:WDV1"/>
    <mergeCell ref="WDW1:WDX1"/>
    <mergeCell ref="WDY1:WDZ1"/>
    <mergeCell ref="WEA1:WEB1"/>
    <mergeCell ref="WEC1:WED1"/>
    <mergeCell ref="WDG1:WDH1"/>
    <mergeCell ref="WDI1:WDJ1"/>
    <mergeCell ref="WDK1:WDL1"/>
    <mergeCell ref="WDM1:WDN1"/>
    <mergeCell ref="WDO1:WDP1"/>
    <mergeCell ref="WDQ1:WDR1"/>
    <mergeCell ref="WCU1:WCV1"/>
    <mergeCell ref="WCW1:WCX1"/>
    <mergeCell ref="WCY1:WCZ1"/>
    <mergeCell ref="WDA1:WDB1"/>
    <mergeCell ref="WDC1:WDD1"/>
    <mergeCell ref="WDE1:WDF1"/>
    <mergeCell ref="WCI1:WCJ1"/>
    <mergeCell ref="WCK1:WCL1"/>
    <mergeCell ref="WCM1:WCN1"/>
    <mergeCell ref="WCO1:WCP1"/>
    <mergeCell ref="WCQ1:WCR1"/>
    <mergeCell ref="WCS1:WCT1"/>
    <mergeCell ref="WBW1:WBX1"/>
    <mergeCell ref="WBY1:WBZ1"/>
    <mergeCell ref="WCA1:WCB1"/>
    <mergeCell ref="WCC1:WCD1"/>
    <mergeCell ref="WCE1:WCF1"/>
    <mergeCell ref="WCG1:WCH1"/>
    <mergeCell ref="WBK1:WBL1"/>
    <mergeCell ref="WBM1:WBN1"/>
    <mergeCell ref="WBO1:WBP1"/>
    <mergeCell ref="WBQ1:WBR1"/>
    <mergeCell ref="WBS1:WBT1"/>
    <mergeCell ref="WBU1:WBV1"/>
    <mergeCell ref="WAY1:WAZ1"/>
    <mergeCell ref="WBA1:WBB1"/>
    <mergeCell ref="WBC1:WBD1"/>
    <mergeCell ref="WBE1:WBF1"/>
    <mergeCell ref="WBG1:WBH1"/>
    <mergeCell ref="WBI1:WBJ1"/>
    <mergeCell ref="WAM1:WAN1"/>
    <mergeCell ref="WAO1:WAP1"/>
    <mergeCell ref="WAQ1:WAR1"/>
    <mergeCell ref="WAS1:WAT1"/>
    <mergeCell ref="WAU1:WAV1"/>
    <mergeCell ref="WAW1:WAX1"/>
    <mergeCell ref="WAA1:WAB1"/>
    <mergeCell ref="WAC1:WAD1"/>
    <mergeCell ref="WAE1:WAF1"/>
    <mergeCell ref="WAG1:WAH1"/>
    <mergeCell ref="WAI1:WAJ1"/>
    <mergeCell ref="WAK1:WAL1"/>
    <mergeCell ref="VZO1:VZP1"/>
    <mergeCell ref="VZQ1:VZR1"/>
    <mergeCell ref="VZS1:VZT1"/>
    <mergeCell ref="VZU1:VZV1"/>
    <mergeCell ref="VZW1:VZX1"/>
    <mergeCell ref="VZY1:VZZ1"/>
    <mergeCell ref="VZC1:VZD1"/>
    <mergeCell ref="VZE1:VZF1"/>
    <mergeCell ref="VZG1:VZH1"/>
    <mergeCell ref="VZI1:VZJ1"/>
    <mergeCell ref="VZK1:VZL1"/>
    <mergeCell ref="VZM1:VZN1"/>
    <mergeCell ref="VYQ1:VYR1"/>
    <mergeCell ref="VYS1:VYT1"/>
    <mergeCell ref="VYU1:VYV1"/>
    <mergeCell ref="VYW1:VYX1"/>
    <mergeCell ref="VYY1:VYZ1"/>
    <mergeCell ref="VZA1:VZB1"/>
    <mergeCell ref="VYE1:VYF1"/>
    <mergeCell ref="VYG1:VYH1"/>
    <mergeCell ref="VYI1:VYJ1"/>
    <mergeCell ref="VYK1:VYL1"/>
    <mergeCell ref="VYM1:VYN1"/>
    <mergeCell ref="VYO1:VYP1"/>
    <mergeCell ref="VXS1:VXT1"/>
    <mergeCell ref="VXU1:VXV1"/>
    <mergeCell ref="VXW1:VXX1"/>
    <mergeCell ref="VXY1:VXZ1"/>
    <mergeCell ref="VYA1:VYB1"/>
    <mergeCell ref="VYC1:VYD1"/>
    <mergeCell ref="VXG1:VXH1"/>
    <mergeCell ref="VXI1:VXJ1"/>
    <mergeCell ref="VXK1:VXL1"/>
    <mergeCell ref="VXM1:VXN1"/>
    <mergeCell ref="VXO1:VXP1"/>
    <mergeCell ref="VXQ1:VXR1"/>
    <mergeCell ref="VWU1:VWV1"/>
    <mergeCell ref="VWW1:VWX1"/>
    <mergeCell ref="VWY1:VWZ1"/>
    <mergeCell ref="VXA1:VXB1"/>
    <mergeCell ref="VXC1:VXD1"/>
    <mergeCell ref="VXE1:VXF1"/>
    <mergeCell ref="VWI1:VWJ1"/>
    <mergeCell ref="VWK1:VWL1"/>
    <mergeCell ref="VWM1:VWN1"/>
    <mergeCell ref="VWO1:VWP1"/>
    <mergeCell ref="VWQ1:VWR1"/>
    <mergeCell ref="VWS1:VWT1"/>
    <mergeCell ref="VVW1:VVX1"/>
    <mergeCell ref="VVY1:VVZ1"/>
    <mergeCell ref="VWA1:VWB1"/>
    <mergeCell ref="VWC1:VWD1"/>
    <mergeCell ref="VWE1:VWF1"/>
    <mergeCell ref="VWG1:VWH1"/>
    <mergeCell ref="VVK1:VVL1"/>
    <mergeCell ref="VVM1:VVN1"/>
    <mergeCell ref="VVO1:VVP1"/>
    <mergeCell ref="VVQ1:VVR1"/>
    <mergeCell ref="VVS1:VVT1"/>
    <mergeCell ref="VVU1:VVV1"/>
    <mergeCell ref="VUY1:VUZ1"/>
    <mergeCell ref="VVA1:VVB1"/>
    <mergeCell ref="VVC1:VVD1"/>
    <mergeCell ref="VVE1:VVF1"/>
    <mergeCell ref="VVG1:VVH1"/>
    <mergeCell ref="VVI1:VVJ1"/>
    <mergeCell ref="VUM1:VUN1"/>
    <mergeCell ref="VUO1:VUP1"/>
    <mergeCell ref="VUQ1:VUR1"/>
    <mergeCell ref="VUS1:VUT1"/>
    <mergeCell ref="VUU1:VUV1"/>
    <mergeCell ref="VUW1:VUX1"/>
    <mergeCell ref="VUA1:VUB1"/>
    <mergeCell ref="VUC1:VUD1"/>
    <mergeCell ref="VUE1:VUF1"/>
    <mergeCell ref="VUG1:VUH1"/>
    <mergeCell ref="VUI1:VUJ1"/>
    <mergeCell ref="VUK1:VUL1"/>
    <mergeCell ref="VTO1:VTP1"/>
    <mergeCell ref="VTQ1:VTR1"/>
    <mergeCell ref="VTS1:VTT1"/>
    <mergeCell ref="VTU1:VTV1"/>
    <mergeCell ref="VTW1:VTX1"/>
    <mergeCell ref="VTY1:VTZ1"/>
    <mergeCell ref="VTC1:VTD1"/>
    <mergeCell ref="VTE1:VTF1"/>
    <mergeCell ref="VTG1:VTH1"/>
    <mergeCell ref="VTI1:VTJ1"/>
    <mergeCell ref="VTK1:VTL1"/>
    <mergeCell ref="VTM1:VTN1"/>
    <mergeCell ref="VSQ1:VSR1"/>
    <mergeCell ref="VSS1:VST1"/>
    <mergeCell ref="VSU1:VSV1"/>
    <mergeCell ref="VSW1:VSX1"/>
    <mergeCell ref="VSY1:VSZ1"/>
    <mergeCell ref="VTA1:VTB1"/>
    <mergeCell ref="VSE1:VSF1"/>
    <mergeCell ref="VSG1:VSH1"/>
    <mergeCell ref="VSI1:VSJ1"/>
    <mergeCell ref="VSK1:VSL1"/>
    <mergeCell ref="VSM1:VSN1"/>
    <mergeCell ref="VSO1:VSP1"/>
    <mergeCell ref="VRS1:VRT1"/>
    <mergeCell ref="VRU1:VRV1"/>
    <mergeCell ref="VRW1:VRX1"/>
    <mergeCell ref="VRY1:VRZ1"/>
    <mergeCell ref="VSA1:VSB1"/>
    <mergeCell ref="VSC1:VSD1"/>
    <mergeCell ref="VRG1:VRH1"/>
    <mergeCell ref="VRI1:VRJ1"/>
    <mergeCell ref="VRK1:VRL1"/>
    <mergeCell ref="VRM1:VRN1"/>
    <mergeCell ref="VRO1:VRP1"/>
    <mergeCell ref="VRQ1:VRR1"/>
    <mergeCell ref="VQU1:VQV1"/>
    <mergeCell ref="VQW1:VQX1"/>
    <mergeCell ref="VQY1:VQZ1"/>
    <mergeCell ref="VRA1:VRB1"/>
    <mergeCell ref="VRC1:VRD1"/>
    <mergeCell ref="VRE1:VRF1"/>
    <mergeCell ref="VQI1:VQJ1"/>
    <mergeCell ref="VQK1:VQL1"/>
    <mergeCell ref="VQM1:VQN1"/>
    <mergeCell ref="VQO1:VQP1"/>
    <mergeCell ref="VQQ1:VQR1"/>
    <mergeCell ref="VQS1:VQT1"/>
    <mergeCell ref="VPW1:VPX1"/>
    <mergeCell ref="VPY1:VPZ1"/>
    <mergeCell ref="VQA1:VQB1"/>
    <mergeCell ref="VQC1:VQD1"/>
    <mergeCell ref="VQE1:VQF1"/>
    <mergeCell ref="VQG1:VQH1"/>
    <mergeCell ref="VPK1:VPL1"/>
    <mergeCell ref="VPM1:VPN1"/>
    <mergeCell ref="VPO1:VPP1"/>
    <mergeCell ref="VPQ1:VPR1"/>
    <mergeCell ref="VPS1:VPT1"/>
    <mergeCell ref="VPU1:VPV1"/>
    <mergeCell ref="VOY1:VOZ1"/>
    <mergeCell ref="VPA1:VPB1"/>
    <mergeCell ref="VPC1:VPD1"/>
    <mergeCell ref="VPE1:VPF1"/>
    <mergeCell ref="VPG1:VPH1"/>
    <mergeCell ref="VPI1:VPJ1"/>
    <mergeCell ref="VOM1:VON1"/>
    <mergeCell ref="VOO1:VOP1"/>
    <mergeCell ref="VOQ1:VOR1"/>
    <mergeCell ref="VOS1:VOT1"/>
    <mergeCell ref="VOU1:VOV1"/>
    <mergeCell ref="VOW1:VOX1"/>
    <mergeCell ref="VOA1:VOB1"/>
    <mergeCell ref="VOC1:VOD1"/>
    <mergeCell ref="VOE1:VOF1"/>
    <mergeCell ref="VOG1:VOH1"/>
    <mergeCell ref="VOI1:VOJ1"/>
    <mergeCell ref="VOK1:VOL1"/>
    <mergeCell ref="VNO1:VNP1"/>
    <mergeCell ref="VNQ1:VNR1"/>
    <mergeCell ref="VNS1:VNT1"/>
    <mergeCell ref="VNU1:VNV1"/>
    <mergeCell ref="VNW1:VNX1"/>
    <mergeCell ref="VNY1:VNZ1"/>
    <mergeCell ref="VNC1:VND1"/>
    <mergeCell ref="VNE1:VNF1"/>
    <mergeCell ref="VNG1:VNH1"/>
    <mergeCell ref="VNI1:VNJ1"/>
    <mergeCell ref="VNK1:VNL1"/>
    <mergeCell ref="VNM1:VNN1"/>
    <mergeCell ref="VMQ1:VMR1"/>
    <mergeCell ref="VMS1:VMT1"/>
    <mergeCell ref="VMU1:VMV1"/>
    <mergeCell ref="VMW1:VMX1"/>
    <mergeCell ref="VMY1:VMZ1"/>
    <mergeCell ref="VNA1:VNB1"/>
    <mergeCell ref="VME1:VMF1"/>
    <mergeCell ref="VMG1:VMH1"/>
    <mergeCell ref="VMI1:VMJ1"/>
    <mergeCell ref="VMK1:VML1"/>
    <mergeCell ref="VMM1:VMN1"/>
    <mergeCell ref="VMO1:VMP1"/>
    <mergeCell ref="VLS1:VLT1"/>
    <mergeCell ref="VLU1:VLV1"/>
    <mergeCell ref="VLW1:VLX1"/>
    <mergeCell ref="VLY1:VLZ1"/>
    <mergeCell ref="VMA1:VMB1"/>
    <mergeCell ref="VMC1:VMD1"/>
    <mergeCell ref="VLG1:VLH1"/>
    <mergeCell ref="VLI1:VLJ1"/>
    <mergeCell ref="VLK1:VLL1"/>
    <mergeCell ref="VLM1:VLN1"/>
    <mergeCell ref="VLO1:VLP1"/>
    <mergeCell ref="VLQ1:VLR1"/>
    <mergeCell ref="VKU1:VKV1"/>
    <mergeCell ref="VKW1:VKX1"/>
    <mergeCell ref="VKY1:VKZ1"/>
    <mergeCell ref="VLA1:VLB1"/>
    <mergeCell ref="VLC1:VLD1"/>
    <mergeCell ref="VLE1:VLF1"/>
    <mergeCell ref="VKI1:VKJ1"/>
    <mergeCell ref="VKK1:VKL1"/>
    <mergeCell ref="VKM1:VKN1"/>
    <mergeCell ref="VKO1:VKP1"/>
    <mergeCell ref="VKQ1:VKR1"/>
    <mergeCell ref="VKS1:VKT1"/>
    <mergeCell ref="VJW1:VJX1"/>
    <mergeCell ref="VJY1:VJZ1"/>
    <mergeCell ref="VKA1:VKB1"/>
    <mergeCell ref="VKC1:VKD1"/>
    <mergeCell ref="VKE1:VKF1"/>
    <mergeCell ref="VKG1:VKH1"/>
    <mergeCell ref="VJK1:VJL1"/>
    <mergeCell ref="VJM1:VJN1"/>
    <mergeCell ref="VJO1:VJP1"/>
    <mergeCell ref="VJQ1:VJR1"/>
    <mergeCell ref="VJS1:VJT1"/>
    <mergeCell ref="VJU1:VJV1"/>
    <mergeCell ref="VIY1:VIZ1"/>
    <mergeCell ref="VJA1:VJB1"/>
    <mergeCell ref="VJC1:VJD1"/>
    <mergeCell ref="VJE1:VJF1"/>
    <mergeCell ref="VJG1:VJH1"/>
    <mergeCell ref="VJI1:VJJ1"/>
    <mergeCell ref="VIM1:VIN1"/>
    <mergeCell ref="VIO1:VIP1"/>
    <mergeCell ref="VIQ1:VIR1"/>
    <mergeCell ref="VIS1:VIT1"/>
    <mergeCell ref="VIU1:VIV1"/>
    <mergeCell ref="VIW1:VIX1"/>
    <mergeCell ref="VIA1:VIB1"/>
    <mergeCell ref="VIC1:VID1"/>
    <mergeCell ref="VIE1:VIF1"/>
    <mergeCell ref="VIG1:VIH1"/>
    <mergeCell ref="VII1:VIJ1"/>
    <mergeCell ref="VIK1:VIL1"/>
    <mergeCell ref="VHO1:VHP1"/>
    <mergeCell ref="VHQ1:VHR1"/>
    <mergeCell ref="VHS1:VHT1"/>
    <mergeCell ref="VHU1:VHV1"/>
    <mergeCell ref="VHW1:VHX1"/>
    <mergeCell ref="VHY1:VHZ1"/>
    <mergeCell ref="VHC1:VHD1"/>
    <mergeCell ref="VHE1:VHF1"/>
    <mergeCell ref="VHG1:VHH1"/>
    <mergeCell ref="VHI1:VHJ1"/>
    <mergeCell ref="VHK1:VHL1"/>
    <mergeCell ref="VHM1:VHN1"/>
    <mergeCell ref="VGQ1:VGR1"/>
    <mergeCell ref="VGS1:VGT1"/>
    <mergeCell ref="VGU1:VGV1"/>
    <mergeCell ref="VGW1:VGX1"/>
    <mergeCell ref="VGY1:VGZ1"/>
    <mergeCell ref="VHA1:VHB1"/>
    <mergeCell ref="VGE1:VGF1"/>
    <mergeCell ref="VGG1:VGH1"/>
    <mergeCell ref="VGI1:VGJ1"/>
    <mergeCell ref="VGK1:VGL1"/>
    <mergeCell ref="VGM1:VGN1"/>
    <mergeCell ref="VGO1:VGP1"/>
    <mergeCell ref="VFS1:VFT1"/>
    <mergeCell ref="VFU1:VFV1"/>
    <mergeCell ref="VFW1:VFX1"/>
    <mergeCell ref="VFY1:VFZ1"/>
    <mergeCell ref="VGA1:VGB1"/>
    <mergeCell ref="VGC1:VGD1"/>
    <mergeCell ref="VFG1:VFH1"/>
    <mergeCell ref="VFI1:VFJ1"/>
    <mergeCell ref="VFK1:VFL1"/>
    <mergeCell ref="VFM1:VFN1"/>
    <mergeCell ref="VFO1:VFP1"/>
    <mergeCell ref="VFQ1:VFR1"/>
    <mergeCell ref="VEU1:VEV1"/>
    <mergeCell ref="VEW1:VEX1"/>
    <mergeCell ref="VEY1:VEZ1"/>
    <mergeCell ref="VFA1:VFB1"/>
    <mergeCell ref="VFC1:VFD1"/>
    <mergeCell ref="VFE1:VFF1"/>
    <mergeCell ref="VEI1:VEJ1"/>
    <mergeCell ref="VEK1:VEL1"/>
    <mergeCell ref="VEM1:VEN1"/>
    <mergeCell ref="VEO1:VEP1"/>
    <mergeCell ref="VEQ1:VER1"/>
    <mergeCell ref="VES1:VET1"/>
    <mergeCell ref="VDW1:VDX1"/>
    <mergeCell ref="VDY1:VDZ1"/>
    <mergeCell ref="VEA1:VEB1"/>
    <mergeCell ref="VEC1:VED1"/>
    <mergeCell ref="VEE1:VEF1"/>
    <mergeCell ref="VEG1:VEH1"/>
    <mergeCell ref="VDK1:VDL1"/>
    <mergeCell ref="VDM1:VDN1"/>
    <mergeCell ref="VDO1:VDP1"/>
    <mergeCell ref="VDQ1:VDR1"/>
    <mergeCell ref="VDS1:VDT1"/>
    <mergeCell ref="VDU1:VDV1"/>
    <mergeCell ref="VCY1:VCZ1"/>
    <mergeCell ref="VDA1:VDB1"/>
    <mergeCell ref="VDC1:VDD1"/>
    <mergeCell ref="VDE1:VDF1"/>
    <mergeCell ref="VDG1:VDH1"/>
    <mergeCell ref="VDI1:VDJ1"/>
    <mergeCell ref="VCM1:VCN1"/>
    <mergeCell ref="VCO1:VCP1"/>
    <mergeCell ref="VCQ1:VCR1"/>
    <mergeCell ref="VCS1:VCT1"/>
    <mergeCell ref="VCU1:VCV1"/>
    <mergeCell ref="VCW1:VCX1"/>
    <mergeCell ref="VCA1:VCB1"/>
    <mergeCell ref="VCC1:VCD1"/>
    <mergeCell ref="VCE1:VCF1"/>
    <mergeCell ref="VCG1:VCH1"/>
    <mergeCell ref="VCI1:VCJ1"/>
    <mergeCell ref="VCK1:VCL1"/>
    <mergeCell ref="VBO1:VBP1"/>
    <mergeCell ref="VBQ1:VBR1"/>
    <mergeCell ref="VBS1:VBT1"/>
    <mergeCell ref="VBU1:VBV1"/>
    <mergeCell ref="VBW1:VBX1"/>
    <mergeCell ref="VBY1:VBZ1"/>
    <mergeCell ref="VBC1:VBD1"/>
    <mergeCell ref="VBE1:VBF1"/>
    <mergeCell ref="VBG1:VBH1"/>
    <mergeCell ref="VBI1:VBJ1"/>
    <mergeCell ref="VBK1:VBL1"/>
    <mergeCell ref="VBM1:VBN1"/>
    <mergeCell ref="VAQ1:VAR1"/>
    <mergeCell ref="VAS1:VAT1"/>
    <mergeCell ref="VAU1:VAV1"/>
    <mergeCell ref="VAW1:VAX1"/>
    <mergeCell ref="VAY1:VAZ1"/>
    <mergeCell ref="VBA1:VBB1"/>
    <mergeCell ref="VAE1:VAF1"/>
    <mergeCell ref="VAG1:VAH1"/>
    <mergeCell ref="VAI1:VAJ1"/>
    <mergeCell ref="VAK1:VAL1"/>
    <mergeCell ref="VAM1:VAN1"/>
    <mergeCell ref="VAO1:VAP1"/>
    <mergeCell ref="UZS1:UZT1"/>
    <mergeCell ref="UZU1:UZV1"/>
    <mergeCell ref="UZW1:UZX1"/>
    <mergeCell ref="UZY1:UZZ1"/>
    <mergeCell ref="VAA1:VAB1"/>
    <mergeCell ref="VAC1:VAD1"/>
    <mergeCell ref="UZG1:UZH1"/>
    <mergeCell ref="UZI1:UZJ1"/>
    <mergeCell ref="UZK1:UZL1"/>
    <mergeCell ref="UZM1:UZN1"/>
    <mergeCell ref="UZO1:UZP1"/>
    <mergeCell ref="UZQ1:UZR1"/>
    <mergeCell ref="UYU1:UYV1"/>
    <mergeCell ref="UYW1:UYX1"/>
    <mergeCell ref="UYY1:UYZ1"/>
    <mergeCell ref="UZA1:UZB1"/>
    <mergeCell ref="UZC1:UZD1"/>
    <mergeCell ref="UZE1:UZF1"/>
    <mergeCell ref="UYI1:UYJ1"/>
    <mergeCell ref="UYK1:UYL1"/>
    <mergeCell ref="UYM1:UYN1"/>
    <mergeCell ref="UYO1:UYP1"/>
    <mergeCell ref="UYQ1:UYR1"/>
    <mergeCell ref="UYS1:UYT1"/>
    <mergeCell ref="UXW1:UXX1"/>
    <mergeCell ref="UXY1:UXZ1"/>
    <mergeCell ref="UYA1:UYB1"/>
    <mergeCell ref="UYC1:UYD1"/>
    <mergeCell ref="UYE1:UYF1"/>
    <mergeCell ref="UYG1:UYH1"/>
    <mergeCell ref="UXK1:UXL1"/>
    <mergeCell ref="UXM1:UXN1"/>
    <mergeCell ref="UXO1:UXP1"/>
    <mergeCell ref="UXQ1:UXR1"/>
    <mergeCell ref="UXS1:UXT1"/>
    <mergeCell ref="UXU1:UXV1"/>
    <mergeCell ref="UWY1:UWZ1"/>
    <mergeCell ref="UXA1:UXB1"/>
    <mergeCell ref="UXC1:UXD1"/>
    <mergeCell ref="UXE1:UXF1"/>
    <mergeCell ref="UXG1:UXH1"/>
    <mergeCell ref="UXI1:UXJ1"/>
    <mergeCell ref="UWM1:UWN1"/>
    <mergeCell ref="UWO1:UWP1"/>
    <mergeCell ref="UWQ1:UWR1"/>
    <mergeCell ref="UWS1:UWT1"/>
    <mergeCell ref="UWU1:UWV1"/>
    <mergeCell ref="UWW1:UWX1"/>
    <mergeCell ref="UWA1:UWB1"/>
    <mergeCell ref="UWC1:UWD1"/>
    <mergeCell ref="UWE1:UWF1"/>
    <mergeCell ref="UWG1:UWH1"/>
    <mergeCell ref="UWI1:UWJ1"/>
    <mergeCell ref="UWK1:UWL1"/>
    <mergeCell ref="UVO1:UVP1"/>
    <mergeCell ref="UVQ1:UVR1"/>
    <mergeCell ref="UVS1:UVT1"/>
    <mergeCell ref="UVU1:UVV1"/>
    <mergeCell ref="UVW1:UVX1"/>
    <mergeCell ref="UVY1:UVZ1"/>
    <mergeCell ref="UVC1:UVD1"/>
    <mergeCell ref="UVE1:UVF1"/>
    <mergeCell ref="UVG1:UVH1"/>
    <mergeCell ref="UVI1:UVJ1"/>
    <mergeCell ref="UVK1:UVL1"/>
    <mergeCell ref="UVM1:UVN1"/>
    <mergeCell ref="UUQ1:UUR1"/>
    <mergeCell ref="UUS1:UUT1"/>
    <mergeCell ref="UUU1:UUV1"/>
    <mergeCell ref="UUW1:UUX1"/>
    <mergeCell ref="UUY1:UUZ1"/>
    <mergeCell ref="UVA1:UVB1"/>
    <mergeCell ref="UUE1:UUF1"/>
    <mergeCell ref="UUG1:UUH1"/>
    <mergeCell ref="UUI1:UUJ1"/>
    <mergeCell ref="UUK1:UUL1"/>
    <mergeCell ref="UUM1:UUN1"/>
    <mergeCell ref="UUO1:UUP1"/>
    <mergeCell ref="UTS1:UTT1"/>
    <mergeCell ref="UTU1:UTV1"/>
    <mergeCell ref="UTW1:UTX1"/>
    <mergeCell ref="UTY1:UTZ1"/>
    <mergeCell ref="UUA1:UUB1"/>
    <mergeCell ref="UUC1:UUD1"/>
    <mergeCell ref="UTG1:UTH1"/>
    <mergeCell ref="UTI1:UTJ1"/>
    <mergeCell ref="UTK1:UTL1"/>
    <mergeCell ref="UTM1:UTN1"/>
    <mergeCell ref="UTO1:UTP1"/>
    <mergeCell ref="UTQ1:UTR1"/>
    <mergeCell ref="USU1:USV1"/>
    <mergeCell ref="USW1:USX1"/>
    <mergeCell ref="USY1:USZ1"/>
    <mergeCell ref="UTA1:UTB1"/>
    <mergeCell ref="UTC1:UTD1"/>
    <mergeCell ref="UTE1:UTF1"/>
    <mergeCell ref="USI1:USJ1"/>
    <mergeCell ref="USK1:USL1"/>
    <mergeCell ref="USM1:USN1"/>
    <mergeCell ref="USO1:USP1"/>
    <mergeCell ref="USQ1:USR1"/>
    <mergeCell ref="USS1:UST1"/>
    <mergeCell ref="URW1:URX1"/>
    <mergeCell ref="URY1:URZ1"/>
    <mergeCell ref="USA1:USB1"/>
    <mergeCell ref="USC1:USD1"/>
    <mergeCell ref="USE1:USF1"/>
    <mergeCell ref="USG1:USH1"/>
    <mergeCell ref="URK1:URL1"/>
    <mergeCell ref="URM1:URN1"/>
    <mergeCell ref="URO1:URP1"/>
    <mergeCell ref="URQ1:URR1"/>
    <mergeCell ref="URS1:URT1"/>
    <mergeCell ref="URU1:URV1"/>
    <mergeCell ref="UQY1:UQZ1"/>
    <mergeCell ref="URA1:URB1"/>
    <mergeCell ref="URC1:URD1"/>
    <mergeCell ref="URE1:URF1"/>
    <mergeCell ref="URG1:URH1"/>
    <mergeCell ref="URI1:URJ1"/>
    <mergeCell ref="UQM1:UQN1"/>
    <mergeCell ref="UQO1:UQP1"/>
    <mergeCell ref="UQQ1:UQR1"/>
    <mergeCell ref="UQS1:UQT1"/>
    <mergeCell ref="UQU1:UQV1"/>
    <mergeCell ref="UQW1:UQX1"/>
    <mergeCell ref="UQA1:UQB1"/>
    <mergeCell ref="UQC1:UQD1"/>
    <mergeCell ref="UQE1:UQF1"/>
    <mergeCell ref="UQG1:UQH1"/>
    <mergeCell ref="UQI1:UQJ1"/>
    <mergeCell ref="UQK1:UQL1"/>
    <mergeCell ref="UPO1:UPP1"/>
    <mergeCell ref="UPQ1:UPR1"/>
    <mergeCell ref="UPS1:UPT1"/>
    <mergeCell ref="UPU1:UPV1"/>
    <mergeCell ref="UPW1:UPX1"/>
    <mergeCell ref="UPY1:UPZ1"/>
    <mergeCell ref="UPC1:UPD1"/>
    <mergeCell ref="UPE1:UPF1"/>
    <mergeCell ref="UPG1:UPH1"/>
    <mergeCell ref="UPI1:UPJ1"/>
    <mergeCell ref="UPK1:UPL1"/>
    <mergeCell ref="UPM1:UPN1"/>
    <mergeCell ref="UOQ1:UOR1"/>
    <mergeCell ref="UOS1:UOT1"/>
    <mergeCell ref="UOU1:UOV1"/>
    <mergeCell ref="UOW1:UOX1"/>
    <mergeCell ref="UOY1:UOZ1"/>
    <mergeCell ref="UPA1:UPB1"/>
    <mergeCell ref="UOE1:UOF1"/>
    <mergeCell ref="UOG1:UOH1"/>
    <mergeCell ref="UOI1:UOJ1"/>
    <mergeCell ref="UOK1:UOL1"/>
    <mergeCell ref="UOM1:UON1"/>
    <mergeCell ref="UOO1:UOP1"/>
    <mergeCell ref="UNS1:UNT1"/>
    <mergeCell ref="UNU1:UNV1"/>
    <mergeCell ref="UNW1:UNX1"/>
    <mergeCell ref="UNY1:UNZ1"/>
    <mergeCell ref="UOA1:UOB1"/>
    <mergeCell ref="UOC1:UOD1"/>
    <mergeCell ref="UNG1:UNH1"/>
    <mergeCell ref="UNI1:UNJ1"/>
    <mergeCell ref="UNK1:UNL1"/>
    <mergeCell ref="UNM1:UNN1"/>
    <mergeCell ref="UNO1:UNP1"/>
    <mergeCell ref="UNQ1:UNR1"/>
    <mergeCell ref="UMU1:UMV1"/>
    <mergeCell ref="UMW1:UMX1"/>
    <mergeCell ref="UMY1:UMZ1"/>
    <mergeCell ref="UNA1:UNB1"/>
    <mergeCell ref="UNC1:UND1"/>
    <mergeCell ref="UNE1:UNF1"/>
    <mergeCell ref="UMI1:UMJ1"/>
    <mergeCell ref="UMK1:UML1"/>
    <mergeCell ref="UMM1:UMN1"/>
    <mergeCell ref="UMO1:UMP1"/>
    <mergeCell ref="UMQ1:UMR1"/>
    <mergeCell ref="UMS1:UMT1"/>
    <mergeCell ref="ULW1:ULX1"/>
    <mergeCell ref="ULY1:ULZ1"/>
    <mergeCell ref="UMA1:UMB1"/>
    <mergeCell ref="UMC1:UMD1"/>
    <mergeCell ref="UME1:UMF1"/>
    <mergeCell ref="UMG1:UMH1"/>
    <mergeCell ref="ULK1:ULL1"/>
    <mergeCell ref="ULM1:ULN1"/>
    <mergeCell ref="ULO1:ULP1"/>
    <mergeCell ref="ULQ1:ULR1"/>
    <mergeCell ref="ULS1:ULT1"/>
    <mergeCell ref="ULU1:ULV1"/>
    <mergeCell ref="UKY1:UKZ1"/>
    <mergeCell ref="ULA1:ULB1"/>
    <mergeCell ref="ULC1:ULD1"/>
    <mergeCell ref="ULE1:ULF1"/>
    <mergeCell ref="ULG1:ULH1"/>
    <mergeCell ref="ULI1:ULJ1"/>
    <mergeCell ref="UKM1:UKN1"/>
    <mergeCell ref="UKO1:UKP1"/>
    <mergeCell ref="UKQ1:UKR1"/>
    <mergeCell ref="UKS1:UKT1"/>
    <mergeCell ref="UKU1:UKV1"/>
    <mergeCell ref="UKW1:UKX1"/>
    <mergeCell ref="UKA1:UKB1"/>
    <mergeCell ref="UKC1:UKD1"/>
    <mergeCell ref="UKE1:UKF1"/>
    <mergeCell ref="UKG1:UKH1"/>
    <mergeCell ref="UKI1:UKJ1"/>
    <mergeCell ref="UKK1:UKL1"/>
    <mergeCell ref="UJO1:UJP1"/>
    <mergeCell ref="UJQ1:UJR1"/>
    <mergeCell ref="UJS1:UJT1"/>
    <mergeCell ref="UJU1:UJV1"/>
    <mergeCell ref="UJW1:UJX1"/>
    <mergeCell ref="UJY1:UJZ1"/>
    <mergeCell ref="UJC1:UJD1"/>
    <mergeCell ref="UJE1:UJF1"/>
    <mergeCell ref="UJG1:UJH1"/>
    <mergeCell ref="UJI1:UJJ1"/>
    <mergeCell ref="UJK1:UJL1"/>
    <mergeCell ref="UJM1:UJN1"/>
    <mergeCell ref="UIQ1:UIR1"/>
    <mergeCell ref="UIS1:UIT1"/>
    <mergeCell ref="UIU1:UIV1"/>
    <mergeCell ref="UIW1:UIX1"/>
    <mergeCell ref="UIY1:UIZ1"/>
    <mergeCell ref="UJA1:UJB1"/>
    <mergeCell ref="UIE1:UIF1"/>
    <mergeCell ref="UIG1:UIH1"/>
    <mergeCell ref="UII1:UIJ1"/>
    <mergeCell ref="UIK1:UIL1"/>
    <mergeCell ref="UIM1:UIN1"/>
    <mergeCell ref="UIO1:UIP1"/>
    <mergeCell ref="UHS1:UHT1"/>
    <mergeCell ref="UHU1:UHV1"/>
    <mergeCell ref="UHW1:UHX1"/>
    <mergeCell ref="UHY1:UHZ1"/>
    <mergeCell ref="UIA1:UIB1"/>
    <mergeCell ref="UIC1:UID1"/>
    <mergeCell ref="UHG1:UHH1"/>
    <mergeCell ref="UHI1:UHJ1"/>
    <mergeCell ref="UHK1:UHL1"/>
    <mergeCell ref="UHM1:UHN1"/>
    <mergeCell ref="UHO1:UHP1"/>
    <mergeCell ref="UHQ1:UHR1"/>
    <mergeCell ref="UGU1:UGV1"/>
    <mergeCell ref="UGW1:UGX1"/>
    <mergeCell ref="UGY1:UGZ1"/>
    <mergeCell ref="UHA1:UHB1"/>
    <mergeCell ref="UHC1:UHD1"/>
    <mergeCell ref="UHE1:UHF1"/>
    <mergeCell ref="UGI1:UGJ1"/>
    <mergeCell ref="UGK1:UGL1"/>
    <mergeCell ref="UGM1:UGN1"/>
    <mergeCell ref="UGO1:UGP1"/>
    <mergeCell ref="UGQ1:UGR1"/>
    <mergeCell ref="UGS1:UGT1"/>
    <mergeCell ref="UFW1:UFX1"/>
    <mergeCell ref="UFY1:UFZ1"/>
    <mergeCell ref="UGA1:UGB1"/>
    <mergeCell ref="UGC1:UGD1"/>
    <mergeCell ref="UGE1:UGF1"/>
    <mergeCell ref="UGG1:UGH1"/>
    <mergeCell ref="UFK1:UFL1"/>
    <mergeCell ref="UFM1:UFN1"/>
    <mergeCell ref="UFO1:UFP1"/>
    <mergeCell ref="UFQ1:UFR1"/>
    <mergeCell ref="UFS1:UFT1"/>
    <mergeCell ref="UFU1:UFV1"/>
    <mergeCell ref="UEY1:UEZ1"/>
    <mergeCell ref="UFA1:UFB1"/>
    <mergeCell ref="UFC1:UFD1"/>
    <mergeCell ref="UFE1:UFF1"/>
    <mergeCell ref="UFG1:UFH1"/>
    <mergeCell ref="UFI1:UFJ1"/>
    <mergeCell ref="UEM1:UEN1"/>
    <mergeCell ref="UEO1:UEP1"/>
    <mergeCell ref="UEQ1:UER1"/>
    <mergeCell ref="UES1:UET1"/>
    <mergeCell ref="UEU1:UEV1"/>
    <mergeCell ref="UEW1:UEX1"/>
    <mergeCell ref="UEA1:UEB1"/>
    <mergeCell ref="UEC1:UED1"/>
    <mergeCell ref="UEE1:UEF1"/>
    <mergeCell ref="UEG1:UEH1"/>
    <mergeCell ref="UEI1:UEJ1"/>
    <mergeCell ref="UEK1:UEL1"/>
    <mergeCell ref="UDO1:UDP1"/>
    <mergeCell ref="UDQ1:UDR1"/>
    <mergeCell ref="UDS1:UDT1"/>
    <mergeCell ref="UDU1:UDV1"/>
    <mergeCell ref="UDW1:UDX1"/>
    <mergeCell ref="UDY1:UDZ1"/>
    <mergeCell ref="UDC1:UDD1"/>
    <mergeCell ref="UDE1:UDF1"/>
    <mergeCell ref="UDG1:UDH1"/>
    <mergeCell ref="UDI1:UDJ1"/>
    <mergeCell ref="UDK1:UDL1"/>
    <mergeCell ref="UDM1:UDN1"/>
    <mergeCell ref="UCQ1:UCR1"/>
    <mergeCell ref="UCS1:UCT1"/>
    <mergeCell ref="UCU1:UCV1"/>
    <mergeCell ref="UCW1:UCX1"/>
    <mergeCell ref="UCY1:UCZ1"/>
    <mergeCell ref="UDA1:UDB1"/>
    <mergeCell ref="UCE1:UCF1"/>
    <mergeCell ref="UCG1:UCH1"/>
    <mergeCell ref="UCI1:UCJ1"/>
    <mergeCell ref="UCK1:UCL1"/>
    <mergeCell ref="UCM1:UCN1"/>
    <mergeCell ref="UCO1:UCP1"/>
    <mergeCell ref="UBS1:UBT1"/>
    <mergeCell ref="UBU1:UBV1"/>
    <mergeCell ref="UBW1:UBX1"/>
    <mergeCell ref="UBY1:UBZ1"/>
    <mergeCell ref="UCA1:UCB1"/>
    <mergeCell ref="UCC1:UCD1"/>
    <mergeCell ref="UBG1:UBH1"/>
    <mergeCell ref="UBI1:UBJ1"/>
    <mergeCell ref="UBK1:UBL1"/>
    <mergeCell ref="UBM1:UBN1"/>
    <mergeCell ref="UBO1:UBP1"/>
    <mergeCell ref="UBQ1:UBR1"/>
    <mergeCell ref="UAU1:UAV1"/>
    <mergeCell ref="UAW1:UAX1"/>
    <mergeCell ref="UAY1:UAZ1"/>
    <mergeCell ref="UBA1:UBB1"/>
    <mergeCell ref="UBC1:UBD1"/>
    <mergeCell ref="UBE1:UBF1"/>
    <mergeCell ref="UAI1:UAJ1"/>
    <mergeCell ref="UAK1:UAL1"/>
    <mergeCell ref="UAM1:UAN1"/>
    <mergeCell ref="UAO1:UAP1"/>
    <mergeCell ref="UAQ1:UAR1"/>
    <mergeCell ref="UAS1:UAT1"/>
    <mergeCell ref="TZW1:TZX1"/>
    <mergeCell ref="TZY1:TZZ1"/>
    <mergeCell ref="UAA1:UAB1"/>
    <mergeCell ref="UAC1:UAD1"/>
    <mergeCell ref="UAE1:UAF1"/>
    <mergeCell ref="UAG1:UAH1"/>
    <mergeCell ref="TZK1:TZL1"/>
    <mergeCell ref="TZM1:TZN1"/>
    <mergeCell ref="TZO1:TZP1"/>
    <mergeCell ref="TZQ1:TZR1"/>
    <mergeCell ref="TZS1:TZT1"/>
    <mergeCell ref="TZU1:TZV1"/>
    <mergeCell ref="TYY1:TYZ1"/>
    <mergeCell ref="TZA1:TZB1"/>
    <mergeCell ref="TZC1:TZD1"/>
    <mergeCell ref="TZE1:TZF1"/>
    <mergeCell ref="TZG1:TZH1"/>
    <mergeCell ref="TZI1:TZJ1"/>
    <mergeCell ref="TYM1:TYN1"/>
    <mergeCell ref="TYO1:TYP1"/>
    <mergeCell ref="TYQ1:TYR1"/>
    <mergeCell ref="TYS1:TYT1"/>
    <mergeCell ref="TYU1:TYV1"/>
    <mergeCell ref="TYW1:TYX1"/>
    <mergeCell ref="TYA1:TYB1"/>
    <mergeCell ref="TYC1:TYD1"/>
    <mergeCell ref="TYE1:TYF1"/>
    <mergeCell ref="TYG1:TYH1"/>
    <mergeCell ref="TYI1:TYJ1"/>
    <mergeCell ref="TYK1:TYL1"/>
    <mergeCell ref="TXO1:TXP1"/>
    <mergeCell ref="TXQ1:TXR1"/>
    <mergeCell ref="TXS1:TXT1"/>
    <mergeCell ref="TXU1:TXV1"/>
    <mergeCell ref="TXW1:TXX1"/>
    <mergeCell ref="TXY1:TXZ1"/>
    <mergeCell ref="TXC1:TXD1"/>
    <mergeCell ref="TXE1:TXF1"/>
    <mergeCell ref="TXG1:TXH1"/>
    <mergeCell ref="TXI1:TXJ1"/>
    <mergeCell ref="TXK1:TXL1"/>
    <mergeCell ref="TXM1:TXN1"/>
    <mergeCell ref="TWQ1:TWR1"/>
    <mergeCell ref="TWS1:TWT1"/>
    <mergeCell ref="TWU1:TWV1"/>
    <mergeCell ref="TWW1:TWX1"/>
    <mergeCell ref="TWY1:TWZ1"/>
    <mergeCell ref="TXA1:TXB1"/>
    <mergeCell ref="TWE1:TWF1"/>
    <mergeCell ref="TWG1:TWH1"/>
    <mergeCell ref="TWI1:TWJ1"/>
    <mergeCell ref="TWK1:TWL1"/>
    <mergeCell ref="TWM1:TWN1"/>
    <mergeCell ref="TWO1:TWP1"/>
    <mergeCell ref="TVS1:TVT1"/>
    <mergeCell ref="TVU1:TVV1"/>
    <mergeCell ref="TVW1:TVX1"/>
    <mergeCell ref="TVY1:TVZ1"/>
    <mergeCell ref="TWA1:TWB1"/>
    <mergeCell ref="TWC1:TWD1"/>
    <mergeCell ref="TVG1:TVH1"/>
    <mergeCell ref="TVI1:TVJ1"/>
    <mergeCell ref="TVK1:TVL1"/>
    <mergeCell ref="TVM1:TVN1"/>
    <mergeCell ref="TVO1:TVP1"/>
    <mergeCell ref="TVQ1:TVR1"/>
    <mergeCell ref="TUU1:TUV1"/>
    <mergeCell ref="TUW1:TUX1"/>
    <mergeCell ref="TUY1:TUZ1"/>
    <mergeCell ref="TVA1:TVB1"/>
    <mergeCell ref="TVC1:TVD1"/>
    <mergeCell ref="TVE1:TVF1"/>
    <mergeCell ref="TUI1:TUJ1"/>
    <mergeCell ref="TUK1:TUL1"/>
    <mergeCell ref="TUM1:TUN1"/>
    <mergeCell ref="TUO1:TUP1"/>
    <mergeCell ref="TUQ1:TUR1"/>
    <mergeCell ref="TUS1:TUT1"/>
    <mergeCell ref="TTW1:TTX1"/>
    <mergeCell ref="TTY1:TTZ1"/>
    <mergeCell ref="TUA1:TUB1"/>
    <mergeCell ref="TUC1:TUD1"/>
    <mergeCell ref="TUE1:TUF1"/>
    <mergeCell ref="TUG1:TUH1"/>
    <mergeCell ref="TTK1:TTL1"/>
    <mergeCell ref="TTM1:TTN1"/>
    <mergeCell ref="TTO1:TTP1"/>
    <mergeCell ref="TTQ1:TTR1"/>
    <mergeCell ref="TTS1:TTT1"/>
    <mergeCell ref="TTU1:TTV1"/>
    <mergeCell ref="TSY1:TSZ1"/>
    <mergeCell ref="TTA1:TTB1"/>
    <mergeCell ref="TTC1:TTD1"/>
    <mergeCell ref="TTE1:TTF1"/>
    <mergeCell ref="TTG1:TTH1"/>
    <mergeCell ref="TTI1:TTJ1"/>
    <mergeCell ref="TSM1:TSN1"/>
    <mergeCell ref="TSO1:TSP1"/>
    <mergeCell ref="TSQ1:TSR1"/>
    <mergeCell ref="TSS1:TST1"/>
    <mergeCell ref="TSU1:TSV1"/>
    <mergeCell ref="TSW1:TSX1"/>
    <mergeCell ref="TSA1:TSB1"/>
    <mergeCell ref="TSC1:TSD1"/>
    <mergeCell ref="TSE1:TSF1"/>
    <mergeCell ref="TSG1:TSH1"/>
    <mergeCell ref="TSI1:TSJ1"/>
    <mergeCell ref="TSK1:TSL1"/>
    <mergeCell ref="TRO1:TRP1"/>
    <mergeCell ref="TRQ1:TRR1"/>
    <mergeCell ref="TRS1:TRT1"/>
    <mergeCell ref="TRU1:TRV1"/>
    <mergeCell ref="TRW1:TRX1"/>
    <mergeCell ref="TRY1:TRZ1"/>
    <mergeCell ref="TRC1:TRD1"/>
    <mergeCell ref="TRE1:TRF1"/>
    <mergeCell ref="TRG1:TRH1"/>
    <mergeCell ref="TRI1:TRJ1"/>
    <mergeCell ref="TRK1:TRL1"/>
    <mergeCell ref="TRM1:TRN1"/>
    <mergeCell ref="TQQ1:TQR1"/>
    <mergeCell ref="TQS1:TQT1"/>
    <mergeCell ref="TQU1:TQV1"/>
    <mergeCell ref="TQW1:TQX1"/>
    <mergeCell ref="TQY1:TQZ1"/>
    <mergeCell ref="TRA1:TRB1"/>
    <mergeCell ref="TQE1:TQF1"/>
    <mergeCell ref="TQG1:TQH1"/>
    <mergeCell ref="TQI1:TQJ1"/>
    <mergeCell ref="TQK1:TQL1"/>
    <mergeCell ref="TQM1:TQN1"/>
    <mergeCell ref="TQO1:TQP1"/>
    <mergeCell ref="TPS1:TPT1"/>
    <mergeCell ref="TPU1:TPV1"/>
    <mergeCell ref="TPW1:TPX1"/>
    <mergeCell ref="TPY1:TPZ1"/>
    <mergeCell ref="TQA1:TQB1"/>
    <mergeCell ref="TQC1:TQD1"/>
    <mergeCell ref="TPG1:TPH1"/>
    <mergeCell ref="TPI1:TPJ1"/>
    <mergeCell ref="TPK1:TPL1"/>
    <mergeCell ref="TPM1:TPN1"/>
    <mergeCell ref="TPO1:TPP1"/>
    <mergeCell ref="TPQ1:TPR1"/>
    <mergeCell ref="TOU1:TOV1"/>
    <mergeCell ref="TOW1:TOX1"/>
    <mergeCell ref="TOY1:TOZ1"/>
    <mergeCell ref="TPA1:TPB1"/>
    <mergeCell ref="TPC1:TPD1"/>
    <mergeCell ref="TPE1:TPF1"/>
    <mergeCell ref="TOI1:TOJ1"/>
    <mergeCell ref="TOK1:TOL1"/>
    <mergeCell ref="TOM1:TON1"/>
    <mergeCell ref="TOO1:TOP1"/>
    <mergeCell ref="TOQ1:TOR1"/>
    <mergeCell ref="TOS1:TOT1"/>
    <mergeCell ref="TNW1:TNX1"/>
    <mergeCell ref="TNY1:TNZ1"/>
    <mergeCell ref="TOA1:TOB1"/>
    <mergeCell ref="TOC1:TOD1"/>
    <mergeCell ref="TOE1:TOF1"/>
    <mergeCell ref="TOG1:TOH1"/>
    <mergeCell ref="TNK1:TNL1"/>
    <mergeCell ref="TNM1:TNN1"/>
    <mergeCell ref="TNO1:TNP1"/>
    <mergeCell ref="TNQ1:TNR1"/>
    <mergeCell ref="TNS1:TNT1"/>
    <mergeCell ref="TNU1:TNV1"/>
    <mergeCell ref="TMY1:TMZ1"/>
    <mergeCell ref="TNA1:TNB1"/>
    <mergeCell ref="TNC1:TND1"/>
    <mergeCell ref="TNE1:TNF1"/>
    <mergeCell ref="TNG1:TNH1"/>
    <mergeCell ref="TNI1:TNJ1"/>
    <mergeCell ref="TMM1:TMN1"/>
    <mergeCell ref="TMO1:TMP1"/>
    <mergeCell ref="TMQ1:TMR1"/>
    <mergeCell ref="TMS1:TMT1"/>
    <mergeCell ref="TMU1:TMV1"/>
    <mergeCell ref="TMW1:TMX1"/>
    <mergeCell ref="TMA1:TMB1"/>
    <mergeCell ref="TMC1:TMD1"/>
    <mergeCell ref="TME1:TMF1"/>
    <mergeCell ref="TMG1:TMH1"/>
    <mergeCell ref="TMI1:TMJ1"/>
    <mergeCell ref="TMK1:TML1"/>
    <mergeCell ref="TLO1:TLP1"/>
    <mergeCell ref="TLQ1:TLR1"/>
    <mergeCell ref="TLS1:TLT1"/>
    <mergeCell ref="TLU1:TLV1"/>
    <mergeCell ref="TLW1:TLX1"/>
    <mergeCell ref="TLY1:TLZ1"/>
    <mergeCell ref="TLC1:TLD1"/>
    <mergeCell ref="TLE1:TLF1"/>
    <mergeCell ref="TLG1:TLH1"/>
    <mergeCell ref="TLI1:TLJ1"/>
    <mergeCell ref="TLK1:TLL1"/>
    <mergeCell ref="TLM1:TLN1"/>
    <mergeCell ref="TKQ1:TKR1"/>
    <mergeCell ref="TKS1:TKT1"/>
    <mergeCell ref="TKU1:TKV1"/>
    <mergeCell ref="TKW1:TKX1"/>
    <mergeCell ref="TKY1:TKZ1"/>
    <mergeCell ref="TLA1:TLB1"/>
    <mergeCell ref="TKE1:TKF1"/>
    <mergeCell ref="TKG1:TKH1"/>
    <mergeCell ref="TKI1:TKJ1"/>
    <mergeCell ref="TKK1:TKL1"/>
    <mergeCell ref="TKM1:TKN1"/>
    <mergeCell ref="TKO1:TKP1"/>
    <mergeCell ref="TJS1:TJT1"/>
    <mergeCell ref="TJU1:TJV1"/>
    <mergeCell ref="TJW1:TJX1"/>
    <mergeCell ref="TJY1:TJZ1"/>
    <mergeCell ref="TKA1:TKB1"/>
    <mergeCell ref="TKC1:TKD1"/>
    <mergeCell ref="TJG1:TJH1"/>
    <mergeCell ref="TJI1:TJJ1"/>
    <mergeCell ref="TJK1:TJL1"/>
    <mergeCell ref="TJM1:TJN1"/>
    <mergeCell ref="TJO1:TJP1"/>
    <mergeCell ref="TJQ1:TJR1"/>
    <mergeCell ref="TIU1:TIV1"/>
    <mergeCell ref="TIW1:TIX1"/>
    <mergeCell ref="TIY1:TIZ1"/>
    <mergeCell ref="TJA1:TJB1"/>
    <mergeCell ref="TJC1:TJD1"/>
    <mergeCell ref="TJE1:TJF1"/>
    <mergeCell ref="TII1:TIJ1"/>
    <mergeCell ref="TIK1:TIL1"/>
    <mergeCell ref="TIM1:TIN1"/>
    <mergeCell ref="TIO1:TIP1"/>
    <mergeCell ref="TIQ1:TIR1"/>
    <mergeCell ref="TIS1:TIT1"/>
    <mergeCell ref="THW1:THX1"/>
    <mergeCell ref="THY1:THZ1"/>
    <mergeCell ref="TIA1:TIB1"/>
    <mergeCell ref="TIC1:TID1"/>
    <mergeCell ref="TIE1:TIF1"/>
    <mergeCell ref="TIG1:TIH1"/>
    <mergeCell ref="THK1:THL1"/>
    <mergeCell ref="THM1:THN1"/>
    <mergeCell ref="THO1:THP1"/>
    <mergeCell ref="THQ1:THR1"/>
    <mergeCell ref="THS1:THT1"/>
    <mergeCell ref="THU1:THV1"/>
    <mergeCell ref="TGY1:TGZ1"/>
    <mergeCell ref="THA1:THB1"/>
    <mergeCell ref="THC1:THD1"/>
    <mergeCell ref="THE1:THF1"/>
    <mergeCell ref="THG1:THH1"/>
    <mergeCell ref="THI1:THJ1"/>
    <mergeCell ref="TGM1:TGN1"/>
    <mergeCell ref="TGO1:TGP1"/>
    <mergeCell ref="TGQ1:TGR1"/>
    <mergeCell ref="TGS1:TGT1"/>
    <mergeCell ref="TGU1:TGV1"/>
    <mergeCell ref="TGW1:TGX1"/>
    <mergeCell ref="TGA1:TGB1"/>
    <mergeCell ref="TGC1:TGD1"/>
    <mergeCell ref="TGE1:TGF1"/>
    <mergeCell ref="TGG1:TGH1"/>
    <mergeCell ref="TGI1:TGJ1"/>
    <mergeCell ref="TGK1:TGL1"/>
    <mergeCell ref="TFO1:TFP1"/>
    <mergeCell ref="TFQ1:TFR1"/>
    <mergeCell ref="TFS1:TFT1"/>
    <mergeCell ref="TFU1:TFV1"/>
    <mergeCell ref="TFW1:TFX1"/>
    <mergeCell ref="TFY1:TFZ1"/>
    <mergeCell ref="TFC1:TFD1"/>
    <mergeCell ref="TFE1:TFF1"/>
    <mergeCell ref="TFG1:TFH1"/>
    <mergeCell ref="TFI1:TFJ1"/>
    <mergeCell ref="TFK1:TFL1"/>
    <mergeCell ref="TFM1:TFN1"/>
    <mergeCell ref="TEQ1:TER1"/>
    <mergeCell ref="TES1:TET1"/>
    <mergeCell ref="TEU1:TEV1"/>
    <mergeCell ref="TEW1:TEX1"/>
    <mergeCell ref="TEY1:TEZ1"/>
    <mergeCell ref="TFA1:TFB1"/>
    <mergeCell ref="TEE1:TEF1"/>
    <mergeCell ref="TEG1:TEH1"/>
    <mergeCell ref="TEI1:TEJ1"/>
    <mergeCell ref="TEK1:TEL1"/>
    <mergeCell ref="TEM1:TEN1"/>
    <mergeCell ref="TEO1:TEP1"/>
    <mergeCell ref="TDS1:TDT1"/>
    <mergeCell ref="TDU1:TDV1"/>
    <mergeCell ref="TDW1:TDX1"/>
    <mergeCell ref="TDY1:TDZ1"/>
    <mergeCell ref="TEA1:TEB1"/>
    <mergeCell ref="TEC1:TED1"/>
    <mergeCell ref="TDG1:TDH1"/>
    <mergeCell ref="TDI1:TDJ1"/>
    <mergeCell ref="TDK1:TDL1"/>
    <mergeCell ref="TDM1:TDN1"/>
    <mergeCell ref="TDO1:TDP1"/>
    <mergeCell ref="TDQ1:TDR1"/>
    <mergeCell ref="TCU1:TCV1"/>
    <mergeCell ref="TCW1:TCX1"/>
    <mergeCell ref="TCY1:TCZ1"/>
    <mergeCell ref="TDA1:TDB1"/>
    <mergeCell ref="TDC1:TDD1"/>
    <mergeCell ref="TDE1:TDF1"/>
    <mergeCell ref="TCI1:TCJ1"/>
    <mergeCell ref="TCK1:TCL1"/>
    <mergeCell ref="TCM1:TCN1"/>
    <mergeCell ref="TCO1:TCP1"/>
    <mergeCell ref="TCQ1:TCR1"/>
    <mergeCell ref="TCS1:TCT1"/>
    <mergeCell ref="TBW1:TBX1"/>
    <mergeCell ref="TBY1:TBZ1"/>
    <mergeCell ref="TCA1:TCB1"/>
    <mergeCell ref="TCC1:TCD1"/>
    <mergeCell ref="TCE1:TCF1"/>
    <mergeCell ref="TCG1:TCH1"/>
    <mergeCell ref="TBK1:TBL1"/>
    <mergeCell ref="TBM1:TBN1"/>
    <mergeCell ref="TBO1:TBP1"/>
    <mergeCell ref="TBQ1:TBR1"/>
    <mergeCell ref="TBS1:TBT1"/>
    <mergeCell ref="TBU1:TBV1"/>
    <mergeCell ref="TAY1:TAZ1"/>
    <mergeCell ref="TBA1:TBB1"/>
    <mergeCell ref="TBC1:TBD1"/>
    <mergeCell ref="TBE1:TBF1"/>
    <mergeCell ref="TBG1:TBH1"/>
    <mergeCell ref="TBI1:TBJ1"/>
    <mergeCell ref="TAM1:TAN1"/>
    <mergeCell ref="TAO1:TAP1"/>
    <mergeCell ref="TAQ1:TAR1"/>
    <mergeCell ref="TAS1:TAT1"/>
    <mergeCell ref="TAU1:TAV1"/>
    <mergeCell ref="TAW1:TAX1"/>
    <mergeCell ref="TAA1:TAB1"/>
    <mergeCell ref="TAC1:TAD1"/>
    <mergeCell ref="TAE1:TAF1"/>
    <mergeCell ref="TAG1:TAH1"/>
    <mergeCell ref="TAI1:TAJ1"/>
    <mergeCell ref="TAK1:TAL1"/>
    <mergeCell ref="SZO1:SZP1"/>
    <mergeCell ref="SZQ1:SZR1"/>
    <mergeCell ref="SZS1:SZT1"/>
    <mergeCell ref="SZU1:SZV1"/>
    <mergeCell ref="SZW1:SZX1"/>
    <mergeCell ref="SZY1:SZZ1"/>
    <mergeCell ref="SZC1:SZD1"/>
    <mergeCell ref="SZE1:SZF1"/>
    <mergeCell ref="SZG1:SZH1"/>
    <mergeCell ref="SZI1:SZJ1"/>
    <mergeCell ref="SZK1:SZL1"/>
    <mergeCell ref="SZM1:SZN1"/>
    <mergeCell ref="SYQ1:SYR1"/>
    <mergeCell ref="SYS1:SYT1"/>
    <mergeCell ref="SYU1:SYV1"/>
    <mergeCell ref="SYW1:SYX1"/>
    <mergeCell ref="SYY1:SYZ1"/>
    <mergeCell ref="SZA1:SZB1"/>
    <mergeCell ref="SYE1:SYF1"/>
    <mergeCell ref="SYG1:SYH1"/>
    <mergeCell ref="SYI1:SYJ1"/>
    <mergeCell ref="SYK1:SYL1"/>
    <mergeCell ref="SYM1:SYN1"/>
    <mergeCell ref="SYO1:SYP1"/>
    <mergeCell ref="SXS1:SXT1"/>
    <mergeCell ref="SXU1:SXV1"/>
    <mergeCell ref="SXW1:SXX1"/>
    <mergeCell ref="SXY1:SXZ1"/>
    <mergeCell ref="SYA1:SYB1"/>
    <mergeCell ref="SYC1:SYD1"/>
    <mergeCell ref="SXG1:SXH1"/>
    <mergeCell ref="SXI1:SXJ1"/>
    <mergeCell ref="SXK1:SXL1"/>
    <mergeCell ref="SXM1:SXN1"/>
    <mergeCell ref="SXO1:SXP1"/>
    <mergeCell ref="SXQ1:SXR1"/>
    <mergeCell ref="SWU1:SWV1"/>
    <mergeCell ref="SWW1:SWX1"/>
    <mergeCell ref="SWY1:SWZ1"/>
    <mergeCell ref="SXA1:SXB1"/>
    <mergeCell ref="SXC1:SXD1"/>
    <mergeCell ref="SXE1:SXF1"/>
    <mergeCell ref="SWI1:SWJ1"/>
    <mergeCell ref="SWK1:SWL1"/>
    <mergeCell ref="SWM1:SWN1"/>
    <mergeCell ref="SWO1:SWP1"/>
    <mergeCell ref="SWQ1:SWR1"/>
    <mergeCell ref="SWS1:SWT1"/>
    <mergeCell ref="SVW1:SVX1"/>
    <mergeCell ref="SVY1:SVZ1"/>
    <mergeCell ref="SWA1:SWB1"/>
    <mergeCell ref="SWC1:SWD1"/>
    <mergeCell ref="SWE1:SWF1"/>
    <mergeCell ref="SWG1:SWH1"/>
    <mergeCell ref="SVK1:SVL1"/>
    <mergeCell ref="SVM1:SVN1"/>
    <mergeCell ref="SVO1:SVP1"/>
    <mergeCell ref="SVQ1:SVR1"/>
    <mergeCell ref="SVS1:SVT1"/>
    <mergeCell ref="SVU1:SVV1"/>
    <mergeCell ref="SUY1:SUZ1"/>
    <mergeCell ref="SVA1:SVB1"/>
    <mergeCell ref="SVC1:SVD1"/>
    <mergeCell ref="SVE1:SVF1"/>
    <mergeCell ref="SVG1:SVH1"/>
    <mergeCell ref="SVI1:SVJ1"/>
    <mergeCell ref="SUM1:SUN1"/>
    <mergeCell ref="SUO1:SUP1"/>
    <mergeCell ref="SUQ1:SUR1"/>
    <mergeCell ref="SUS1:SUT1"/>
    <mergeCell ref="SUU1:SUV1"/>
    <mergeCell ref="SUW1:SUX1"/>
    <mergeCell ref="SUA1:SUB1"/>
    <mergeCell ref="SUC1:SUD1"/>
    <mergeCell ref="SUE1:SUF1"/>
    <mergeCell ref="SUG1:SUH1"/>
    <mergeCell ref="SUI1:SUJ1"/>
    <mergeCell ref="SUK1:SUL1"/>
    <mergeCell ref="STO1:STP1"/>
    <mergeCell ref="STQ1:STR1"/>
    <mergeCell ref="STS1:STT1"/>
    <mergeCell ref="STU1:STV1"/>
    <mergeCell ref="STW1:STX1"/>
    <mergeCell ref="STY1:STZ1"/>
    <mergeCell ref="STC1:STD1"/>
    <mergeCell ref="STE1:STF1"/>
    <mergeCell ref="STG1:STH1"/>
    <mergeCell ref="STI1:STJ1"/>
    <mergeCell ref="STK1:STL1"/>
    <mergeCell ref="STM1:STN1"/>
    <mergeCell ref="SSQ1:SSR1"/>
    <mergeCell ref="SSS1:SST1"/>
    <mergeCell ref="SSU1:SSV1"/>
    <mergeCell ref="SSW1:SSX1"/>
    <mergeCell ref="SSY1:SSZ1"/>
    <mergeCell ref="STA1:STB1"/>
    <mergeCell ref="SSE1:SSF1"/>
    <mergeCell ref="SSG1:SSH1"/>
    <mergeCell ref="SSI1:SSJ1"/>
    <mergeCell ref="SSK1:SSL1"/>
    <mergeCell ref="SSM1:SSN1"/>
    <mergeCell ref="SSO1:SSP1"/>
    <mergeCell ref="SRS1:SRT1"/>
    <mergeCell ref="SRU1:SRV1"/>
    <mergeCell ref="SRW1:SRX1"/>
    <mergeCell ref="SRY1:SRZ1"/>
    <mergeCell ref="SSA1:SSB1"/>
    <mergeCell ref="SSC1:SSD1"/>
    <mergeCell ref="SRG1:SRH1"/>
    <mergeCell ref="SRI1:SRJ1"/>
    <mergeCell ref="SRK1:SRL1"/>
    <mergeCell ref="SRM1:SRN1"/>
    <mergeCell ref="SRO1:SRP1"/>
    <mergeCell ref="SRQ1:SRR1"/>
    <mergeCell ref="SQU1:SQV1"/>
    <mergeCell ref="SQW1:SQX1"/>
    <mergeCell ref="SQY1:SQZ1"/>
    <mergeCell ref="SRA1:SRB1"/>
    <mergeCell ref="SRC1:SRD1"/>
    <mergeCell ref="SRE1:SRF1"/>
    <mergeCell ref="SQI1:SQJ1"/>
    <mergeCell ref="SQK1:SQL1"/>
    <mergeCell ref="SQM1:SQN1"/>
    <mergeCell ref="SQO1:SQP1"/>
    <mergeCell ref="SQQ1:SQR1"/>
    <mergeCell ref="SQS1:SQT1"/>
    <mergeCell ref="SPW1:SPX1"/>
    <mergeCell ref="SPY1:SPZ1"/>
    <mergeCell ref="SQA1:SQB1"/>
    <mergeCell ref="SQC1:SQD1"/>
    <mergeCell ref="SQE1:SQF1"/>
    <mergeCell ref="SQG1:SQH1"/>
    <mergeCell ref="SPK1:SPL1"/>
    <mergeCell ref="SPM1:SPN1"/>
    <mergeCell ref="SPO1:SPP1"/>
    <mergeCell ref="SPQ1:SPR1"/>
    <mergeCell ref="SPS1:SPT1"/>
    <mergeCell ref="SPU1:SPV1"/>
    <mergeCell ref="SOY1:SOZ1"/>
    <mergeCell ref="SPA1:SPB1"/>
    <mergeCell ref="SPC1:SPD1"/>
    <mergeCell ref="SPE1:SPF1"/>
    <mergeCell ref="SPG1:SPH1"/>
    <mergeCell ref="SPI1:SPJ1"/>
    <mergeCell ref="SOM1:SON1"/>
    <mergeCell ref="SOO1:SOP1"/>
    <mergeCell ref="SOQ1:SOR1"/>
    <mergeCell ref="SOS1:SOT1"/>
    <mergeCell ref="SOU1:SOV1"/>
    <mergeCell ref="SOW1:SOX1"/>
    <mergeCell ref="SOA1:SOB1"/>
    <mergeCell ref="SOC1:SOD1"/>
    <mergeCell ref="SOE1:SOF1"/>
    <mergeCell ref="SOG1:SOH1"/>
    <mergeCell ref="SOI1:SOJ1"/>
    <mergeCell ref="SOK1:SOL1"/>
    <mergeCell ref="SNO1:SNP1"/>
    <mergeCell ref="SNQ1:SNR1"/>
    <mergeCell ref="SNS1:SNT1"/>
    <mergeCell ref="SNU1:SNV1"/>
    <mergeCell ref="SNW1:SNX1"/>
    <mergeCell ref="SNY1:SNZ1"/>
    <mergeCell ref="SNC1:SND1"/>
    <mergeCell ref="SNE1:SNF1"/>
    <mergeCell ref="SNG1:SNH1"/>
    <mergeCell ref="SNI1:SNJ1"/>
    <mergeCell ref="SNK1:SNL1"/>
    <mergeCell ref="SNM1:SNN1"/>
    <mergeCell ref="SMQ1:SMR1"/>
    <mergeCell ref="SMS1:SMT1"/>
    <mergeCell ref="SMU1:SMV1"/>
    <mergeCell ref="SMW1:SMX1"/>
    <mergeCell ref="SMY1:SMZ1"/>
    <mergeCell ref="SNA1:SNB1"/>
    <mergeCell ref="SME1:SMF1"/>
    <mergeCell ref="SMG1:SMH1"/>
    <mergeCell ref="SMI1:SMJ1"/>
    <mergeCell ref="SMK1:SML1"/>
    <mergeCell ref="SMM1:SMN1"/>
    <mergeCell ref="SMO1:SMP1"/>
    <mergeCell ref="SLS1:SLT1"/>
    <mergeCell ref="SLU1:SLV1"/>
    <mergeCell ref="SLW1:SLX1"/>
    <mergeCell ref="SLY1:SLZ1"/>
    <mergeCell ref="SMA1:SMB1"/>
    <mergeCell ref="SMC1:SMD1"/>
    <mergeCell ref="SLG1:SLH1"/>
    <mergeCell ref="SLI1:SLJ1"/>
    <mergeCell ref="SLK1:SLL1"/>
    <mergeCell ref="SLM1:SLN1"/>
    <mergeCell ref="SLO1:SLP1"/>
    <mergeCell ref="SLQ1:SLR1"/>
    <mergeCell ref="SKU1:SKV1"/>
    <mergeCell ref="SKW1:SKX1"/>
    <mergeCell ref="SKY1:SKZ1"/>
    <mergeCell ref="SLA1:SLB1"/>
    <mergeCell ref="SLC1:SLD1"/>
    <mergeCell ref="SLE1:SLF1"/>
    <mergeCell ref="SKI1:SKJ1"/>
    <mergeCell ref="SKK1:SKL1"/>
    <mergeCell ref="SKM1:SKN1"/>
    <mergeCell ref="SKO1:SKP1"/>
    <mergeCell ref="SKQ1:SKR1"/>
    <mergeCell ref="SKS1:SKT1"/>
    <mergeCell ref="SJW1:SJX1"/>
    <mergeCell ref="SJY1:SJZ1"/>
    <mergeCell ref="SKA1:SKB1"/>
    <mergeCell ref="SKC1:SKD1"/>
    <mergeCell ref="SKE1:SKF1"/>
    <mergeCell ref="SKG1:SKH1"/>
    <mergeCell ref="SJK1:SJL1"/>
    <mergeCell ref="SJM1:SJN1"/>
    <mergeCell ref="SJO1:SJP1"/>
    <mergeCell ref="SJQ1:SJR1"/>
    <mergeCell ref="SJS1:SJT1"/>
    <mergeCell ref="SJU1:SJV1"/>
    <mergeCell ref="SIY1:SIZ1"/>
    <mergeCell ref="SJA1:SJB1"/>
    <mergeCell ref="SJC1:SJD1"/>
    <mergeCell ref="SJE1:SJF1"/>
    <mergeCell ref="SJG1:SJH1"/>
    <mergeCell ref="SJI1:SJJ1"/>
    <mergeCell ref="SIM1:SIN1"/>
    <mergeCell ref="SIO1:SIP1"/>
    <mergeCell ref="SIQ1:SIR1"/>
    <mergeCell ref="SIS1:SIT1"/>
    <mergeCell ref="SIU1:SIV1"/>
    <mergeCell ref="SIW1:SIX1"/>
    <mergeCell ref="SIA1:SIB1"/>
    <mergeCell ref="SIC1:SID1"/>
    <mergeCell ref="SIE1:SIF1"/>
    <mergeCell ref="SIG1:SIH1"/>
    <mergeCell ref="SII1:SIJ1"/>
    <mergeCell ref="SIK1:SIL1"/>
    <mergeCell ref="SHO1:SHP1"/>
    <mergeCell ref="SHQ1:SHR1"/>
    <mergeCell ref="SHS1:SHT1"/>
    <mergeCell ref="SHU1:SHV1"/>
    <mergeCell ref="SHW1:SHX1"/>
    <mergeCell ref="SHY1:SHZ1"/>
    <mergeCell ref="SHC1:SHD1"/>
    <mergeCell ref="SHE1:SHF1"/>
    <mergeCell ref="SHG1:SHH1"/>
    <mergeCell ref="SHI1:SHJ1"/>
    <mergeCell ref="SHK1:SHL1"/>
    <mergeCell ref="SHM1:SHN1"/>
    <mergeCell ref="SGQ1:SGR1"/>
    <mergeCell ref="SGS1:SGT1"/>
    <mergeCell ref="SGU1:SGV1"/>
    <mergeCell ref="SGW1:SGX1"/>
    <mergeCell ref="SGY1:SGZ1"/>
    <mergeCell ref="SHA1:SHB1"/>
    <mergeCell ref="SGE1:SGF1"/>
    <mergeCell ref="SGG1:SGH1"/>
    <mergeCell ref="SGI1:SGJ1"/>
    <mergeCell ref="SGK1:SGL1"/>
    <mergeCell ref="SGM1:SGN1"/>
    <mergeCell ref="SGO1:SGP1"/>
    <mergeCell ref="SFS1:SFT1"/>
    <mergeCell ref="SFU1:SFV1"/>
    <mergeCell ref="SFW1:SFX1"/>
    <mergeCell ref="SFY1:SFZ1"/>
    <mergeCell ref="SGA1:SGB1"/>
    <mergeCell ref="SGC1:SGD1"/>
    <mergeCell ref="SFG1:SFH1"/>
    <mergeCell ref="SFI1:SFJ1"/>
    <mergeCell ref="SFK1:SFL1"/>
    <mergeCell ref="SFM1:SFN1"/>
    <mergeCell ref="SFO1:SFP1"/>
    <mergeCell ref="SFQ1:SFR1"/>
    <mergeCell ref="SEU1:SEV1"/>
    <mergeCell ref="SEW1:SEX1"/>
    <mergeCell ref="SEY1:SEZ1"/>
    <mergeCell ref="SFA1:SFB1"/>
    <mergeCell ref="SFC1:SFD1"/>
    <mergeCell ref="SFE1:SFF1"/>
    <mergeCell ref="SEI1:SEJ1"/>
    <mergeCell ref="SEK1:SEL1"/>
    <mergeCell ref="SEM1:SEN1"/>
    <mergeCell ref="SEO1:SEP1"/>
    <mergeCell ref="SEQ1:SER1"/>
    <mergeCell ref="SES1:SET1"/>
    <mergeCell ref="SDW1:SDX1"/>
    <mergeCell ref="SDY1:SDZ1"/>
    <mergeCell ref="SEA1:SEB1"/>
    <mergeCell ref="SEC1:SED1"/>
    <mergeCell ref="SEE1:SEF1"/>
    <mergeCell ref="SEG1:SEH1"/>
    <mergeCell ref="SDK1:SDL1"/>
    <mergeCell ref="SDM1:SDN1"/>
    <mergeCell ref="SDO1:SDP1"/>
    <mergeCell ref="SDQ1:SDR1"/>
    <mergeCell ref="SDS1:SDT1"/>
    <mergeCell ref="SDU1:SDV1"/>
    <mergeCell ref="SCY1:SCZ1"/>
    <mergeCell ref="SDA1:SDB1"/>
    <mergeCell ref="SDC1:SDD1"/>
    <mergeCell ref="SDE1:SDF1"/>
    <mergeCell ref="SDG1:SDH1"/>
    <mergeCell ref="SDI1:SDJ1"/>
    <mergeCell ref="SCM1:SCN1"/>
    <mergeCell ref="SCO1:SCP1"/>
    <mergeCell ref="SCQ1:SCR1"/>
    <mergeCell ref="SCS1:SCT1"/>
    <mergeCell ref="SCU1:SCV1"/>
    <mergeCell ref="SCW1:SCX1"/>
    <mergeCell ref="SCA1:SCB1"/>
    <mergeCell ref="SCC1:SCD1"/>
    <mergeCell ref="SCE1:SCF1"/>
    <mergeCell ref="SCG1:SCH1"/>
    <mergeCell ref="SCI1:SCJ1"/>
    <mergeCell ref="SCK1:SCL1"/>
    <mergeCell ref="SBO1:SBP1"/>
    <mergeCell ref="SBQ1:SBR1"/>
    <mergeCell ref="SBS1:SBT1"/>
    <mergeCell ref="SBU1:SBV1"/>
    <mergeCell ref="SBW1:SBX1"/>
    <mergeCell ref="SBY1:SBZ1"/>
    <mergeCell ref="SBC1:SBD1"/>
    <mergeCell ref="SBE1:SBF1"/>
    <mergeCell ref="SBG1:SBH1"/>
    <mergeCell ref="SBI1:SBJ1"/>
    <mergeCell ref="SBK1:SBL1"/>
    <mergeCell ref="SBM1:SBN1"/>
    <mergeCell ref="SAQ1:SAR1"/>
    <mergeCell ref="SAS1:SAT1"/>
    <mergeCell ref="SAU1:SAV1"/>
    <mergeCell ref="SAW1:SAX1"/>
    <mergeCell ref="SAY1:SAZ1"/>
    <mergeCell ref="SBA1:SBB1"/>
    <mergeCell ref="SAE1:SAF1"/>
    <mergeCell ref="SAG1:SAH1"/>
    <mergeCell ref="SAI1:SAJ1"/>
    <mergeCell ref="SAK1:SAL1"/>
    <mergeCell ref="SAM1:SAN1"/>
    <mergeCell ref="SAO1:SAP1"/>
    <mergeCell ref="RZS1:RZT1"/>
    <mergeCell ref="RZU1:RZV1"/>
    <mergeCell ref="RZW1:RZX1"/>
    <mergeCell ref="RZY1:RZZ1"/>
    <mergeCell ref="SAA1:SAB1"/>
    <mergeCell ref="SAC1:SAD1"/>
    <mergeCell ref="RZG1:RZH1"/>
    <mergeCell ref="RZI1:RZJ1"/>
    <mergeCell ref="RZK1:RZL1"/>
    <mergeCell ref="RZM1:RZN1"/>
    <mergeCell ref="RZO1:RZP1"/>
    <mergeCell ref="RZQ1:RZR1"/>
    <mergeCell ref="RYU1:RYV1"/>
    <mergeCell ref="RYW1:RYX1"/>
    <mergeCell ref="RYY1:RYZ1"/>
    <mergeCell ref="RZA1:RZB1"/>
    <mergeCell ref="RZC1:RZD1"/>
    <mergeCell ref="RZE1:RZF1"/>
    <mergeCell ref="RYI1:RYJ1"/>
    <mergeCell ref="RYK1:RYL1"/>
    <mergeCell ref="RYM1:RYN1"/>
    <mergeCell ref="RYO1:RYP1"/>
    <mergeCell ref="RYQ1:RYR1"/>
    <mergeCell ref="RYS1:RYT1"/>
    <mergeCell ref="RXW1:RXX1"/>
    <mergeCell ref="RXY1:RXZ1"/>
    <mergeCell ref="RYA1:RYB1"/>
    <mergeCell ref="RYC1:RYD1"/>
    <mergeCell ref="RYE1:RYF1"/>
    <mergeCell ref="RYG1:RYH1"/>
    <mergeCell ref="RXK1:RXL1"/>
    <mergeCell ref="RXM1:RXN1"/>
    <mergeCell ref="RXO1:RXP1"/>
    <mergeCell ref="RXQ1:RXR1"/>
    <mergeCell ref="RXS1:RXT1"/>
    <mergeCell ref="RXU1:RXV1"/>
    <mergeCell ref="RWY1:RWZ1"/>
    <mergeCell ref="RXA1:RXB1"/>
    <mergeCell ref="RXC1:RXD1"/>
    <mergeCell ref="RXE1:RXF1"/>
    <mergeCell ref="RXG1:RXH1"/>
    <mergeCell ref="RXI1:RXJ1"/>
    <mergeCell ref="RWM1:RWN1"/>
    <mergeCell ref="RWO1:RWP1"/>
    <mergeCell ref="RWQ1:RWR1"/>
    <mergeCell ref="RWS1:RWT1"/>
    <mergeCell ref="RWU1:RWV1"/>
    <mergeCell ref="RWW1:RWX1"/>
    <mergeCell ref="RWA1:RWB1"/>
    <mergeCell ref="RWC1:RWD1"/>
    <mergeCell ref="RWE1:RWF1"/>
    <mergeCell ref="RWG1:RWH1"/>
    <mergeCell ref="RWI1:RWJ1"/>
    <mergeCell ref="RWK1:RWL1"/>
    <mergeCell ref="RVO1:RVP1"/>
    <mergeCell ref="RVQ1:RVR1"/>
    <mergeCell ref="RVS1:RVT1"/>
    <mergeCell ref="RVU1:RVV1"/>
    <mergeCell ref="RVW1:RVX1"/>
    <mergeCell ref="RVY1:RVZ1"/>
    <mergeCell ref="RVC1:RVD1"/>
    <mergeCell ref="RVE1:RVF1"/>
    <mergeCell ref="RVG1:RVH1"/>
    <mergeCell ref="RVI1:RVJ1"/>
    <mergeCell ref="RVK1:RVL1"/>
    <mergeCell ref="RVM1:RVN1"/>
    <mergeCell ref="RUQ1:RUR1"/>
    <mergeCell ref="RUS1:RUT1"/>
    <mergeCell ref="RUU1:RUV1"/>
    <mergeCell ref="RUW1:RUX1"/>
    <mergeCell ref="RUY1:RUZ1"/>
    <mergeCell ref="RVA1:RVB1"/>
    <mergeCell ref="RUE1:RUF1"/>
    <mergeCell ref="RUG1:RUH1"/>
    <mergeCell ref="RUI1:RUJ1"/>
    <mergeCell ref="RUK1:RUL1"/>
    <mergeCell ref="RUM1:RUN1"/>
    <mergeCell ref="RUO1:RUP1"/>
    <mergeCell ref="RTS1:RTT1"/>
    <mergeCell ref="RTU1:RTV1"/>
    <mergeCell ref="RTW1:RTX1"/>
    <mergeCell ref="RTY1:RTZ1"/>
    <mergeCell ref="RUA1:RUB1"/>
    <mergeCell ref="RUC1:RUD1"/>
    <mergeCell ref="RTG1:RTH1"/>
    <mergeCell ref="RTI1:RTJ1"/>
    <mergeCell ref="RTK1:RTL1"/>
    <mergeCell ref="RTM1:RTN1"/>
    <mergeCell ref="RTO1:RTP1"/>
    <mergeCell ref="RTQ1:RTR1"/>
    <mergeCell ref="RSU1:RSV1"/>
    <mergeCell ref="RSW1:RSX1"/>
    <mergeCell ref="RSY1:RSZ1"/>
    <mergeCell ref="RTA1:RTB1"/>
    <mergeCell ref="RTC1:RTD1"/>
    <mergeCell ref="RTE1:RTF1"/>
    <mergeCell ref="RSI1:RSJ1"/>
    <mergeCell ref="RSK1:RSL1"/>
    <mergeCell ref="RSM1:RSN1"/>
    <mergeCell ref="RSO1:RSP1"/>
    <mergeCell ref="RSQ1:RSR1"/>
    <mergeCell ref="RSS1:RST1"/>
    <mergeCell ref="RRW1:RRX1"/>
    <mergeCell ref="RRY1:RRZ1"/>
    <mergeCell ref="RSA1:RSB1"/>
    <mergeCell ref="RSC1:RSD1"/>
    <mergeCell ref="RSE1:RSF1"/>
    <mergeCell ref="RSG1:RSH1"/>
    <mergeCell ref="RRK1:RRL1"/>
    <mergeCell ref="RRM1:RRN1"/>
    <mergeCell ref="RRO1:RRP1"/>
    <mergeCell ref="RRQ1:RRR1"/>
    <mergeCell ref="RRS1:RRT1"/>
    <mergeCell ref="RRU1:RRV1"/>
    <mergeCell ref="RQY1:RQZ1"/>
    <mergeCell ref="RRA1:RRB1"/>
    <mergeCell ref="RRC1:RRD1"/>
    <mergeCell ref="RRE1:RRF1"/>
    <mergeCell ref="RRG1:RRH1"/>
    <mergeCell ref="RRI1:RRJ1"/>
    <mergeCell ref="RQM1:RQN1"/>
    <mergeCell ref="RQO1:RQP1"/>
    <mergeCell ref="RQQ1:RQR1"/>
    <mergeCell ref="RQS1:RQT1"/>
    <mergeCell ref="RQU1:RQV1"/>
    <mergeCell ref="RQW1:RQX1"/>
    <mergeCell ref="RQA1:RQB1"/>
    <mergeCell ref="RQC1:RQD1"/>
    <mergeCell ref="RQE1:RQF1"/>
    <mergeCell ref="RQG1:RQH1"/>
    <mergeCell ref="RQI1:RQJ1"/>
    <mergeCell ref="RQK1:RQL1"/>
    <mergeCell ref="RPO1:RPP1"/>
    <mergeCell ref="RPQ1:RPR1"/>
    <mergeCell ref="RPS1:RPT1"/>
    <mergeCell ref="RPU1:RPV1"/>
    <mergeCell ref="RPW1:RPX1"/>
    <mergeCell ref="RPY1:RPZ1"/>
    <mergeCell ref="RPC1:RPD1"/>
    <mergeCell ref="RPE1:RPF1"/>
    <mergeCell ref="RPG1:RPH1"/>
    <mergeCell ref="RPI1:RPJ1"/>
    <mergeCell ref="RPK1:RPL1"/>
    <mergeCell ref="RPM1:RPN1"/>
    <mergeCell ref="ROQ1:ROR1"/>
    <mergeCell ref="ROS1:ROT1"/>
    <mergeCell ref="ROU1:ROV1"/>
    <mergeCell ref="ROW1:ROX1"/>
    <mergeCell ref="ROY1:ROZ1"/>
    <mergeCell ref="RPA1:RPB1"/>
    <mergeCell ref="ROE1:ROF1"/>
    <mergeCell ref="ROG1:ROH1"/>
    <mergeCell ref="ROI1:ROJ1"/>
    <mergeCell ref="ROK1:ROL1"/>
    <mergeCell ref="ROM1:RON1"/>
    <mergeCell ref="ROO1:ROP1"/>
    <mergeCell ref="RNS1:RNT1"/>
    <mergeCell ref="RNU1:RNV1"/>
    <mergeCell ref="RNW1:RNX1"/>
    <mergeCell ref="RNY1:RNZ1"/>
    <mergeCell ref="ROA1:ROB1"/>
    <mergeCell ref="ROC1:ROD1"/>
    <mergeCell ref="RNG1:RNH1"/>
    <mergeCell ref="RNI1:RNJ1"/>
    <mergeCell ref="RNK1:RNL1"/>
    <mergeCell ref="RNM1:RNN1"/>
    <mergeCell ref="RNO1:RNP1"/>
    <mergeCell ref="RNQ1:RNR1"/>
    <mergeCell ref="RMU1:RMV1"/>
    <mergeCell ref="RMW1:RMX1"/>
    <mergeCell ref="RMY1:RMZ1"/>
    <mergeCell ref="RNA1:RNB1"/>
    <mergeCell ref="RNC1:RND1"/>
    <mergeCell ref="RNE1:RNF1"/>
    <mergeCell ref="RMI1:RMJ1"/>
    <mergeCell ref="RMK1:RML1"/>
    <mergeCell ref="RMM1:RMN1"/>
    <mergeCell ref="RMO1:RMP1"/>
    <mergeCell ref="RMQ1:RMR1"/>
    <mergeCell ref="RMS1:RMT1"/>
    <mergeCell ref="RLW1:RLX1"/>
    <mergeCell ref="RLY1:RLZ1"/>
    <mergeCell ref="RMA1:RMB1"/>
    <mergeCell ref="RMC1:RMD1"/>
    <mergeCell ref="RME1:RMF1"/>
    <mergeCell ref="RMG1:RMH1"/>
    <mergeCell ref="RLK1:RLL1"/>
    <mergeCell ref="RLM1:RLN1"/>
    <mergeCell ref="RLO1:RLP1"/>
    <mergeCell ref="RLQ1:RLR1"/>
    <mergeCell ref="RLS1:RLT1"/>
    <mergeCell ref="RLU1:RLV1"/>
    <mergeCell ref="RKY1:RKZ1"/>
    <mergeCell ref="RLA1:RLB1"/>
    <mergeCell ref="RLC1:RLD1"/>
    <mergeCell ref="RLE1:RLF1"/>
    <mergeCell ref="RLG1:RLH1"/>
    <mergeCell ref="RLI1:RLJ1"/>
    <mergeCell ref="RKM1:RKN1"/>
    <mergeCell ref="RKO1:RKP1"/>
    <mergeCell ref="RKQ1:RKR1"/>
    <mergeCell ref="RKS1:RKT1"/>
    <mergeCell ref="RKU1:RKV1"/>
    <mergeCell ref="RKW1:RKX1"/>
    <mergeCell ref="RKA1:RKB1"/>
    <mergeCell ref="RKC1:RKD1"/>
    <mergeCell ref="RKE1:RKF1"/>
    <mergeCell ref="RKG1:RKH1"/>
    <mergeCell ref="RKI1:RKJ1"/>
    <mergeCell ref="RKK1:RKL1"/>
    <mergeCell ref="RJO1:RJP1"/>
    <mergeCell ref="RJQ1:RJR1"/>
    <mergeCell ref="RJS1:RJT1"/>
    <mergeCell ref="RJU1:RJV1"/>
    <mergeCell ref="RJW1:RJX1"/>
    <mergeCell ref="RJY1:RJZ1"/>
    <mergeCell ref="RJC1:RJD1"/>
    <mergeCell ref="RJE1:RJF1"/>
    <mergeCell ref="RJG1:RJH1"/>
    <mergeCell ref="RJI1:RJJ1"/>
    <mergeCell ref="RJK1:RJL1"/>
    <mergeCell ref="RJM1:RJN1"/>
    <mergeCell ref="RIQ1:RIR1"/>
    <mergeCell ref="RIS1:RIT1"/>
    <mergeCell ref="RIU1:RIV1"/>
    <mergeCell ref="RIW1:RIX1"/>
    <mergeCell ref="RIY1:RIZ1"/>
    <mergeCell ref="RJA1:RJB1"/>
    <mergeCell ref="RIE1:RIF1"/>
    <mergeCell ref="RIG1:RIH1"/>
    <mergeCell ref="RII1:RIJ1"/>
    <mergeCell ref="RIK1:RIL1"/>
    <mergeCell ref="RIM1:RIN1"/>
    <mergeCell ref="RIO1:RIP1"/>
    <mergeCell ref="RHS1:RHT1"/>
    <mergeCell ref="RHU1:RHV1"/>
    <mergeCell ref="RHW1:RHX1"/>
    <mergeCell ref="RHY1:RHZ1"/>
    <mergeCell ref="RIA1:RIB1"/>
    <mergeCell ref="RIC1:RID1"/>
    <mergeCell ref="RHG1:RHH1"/>
    <mergeCell ref="RHI1:RHJ1"/>
    <mergeCell ref="RHK1:RHL1"/>
    <mergeCell ref="RHM1:RHN1"/>
    <mergeCell ref="RHO1:RHP1"/>
    <mergeCell ref="RHQ1:RHR1"/>
    <mergeCell ref="RGU1:RGV1"/>
    <mergeCell ref="RGW1:RGX1"/>
    <mergeCell ref="RGY1:RGZ1"/>
    <mergeCell ref="RHA1:RHB1"/>
    <mergeCell ref="RHC1:RHD1"/>
    <mergeCell ref="RHE1:RHF1"/>
    <mergeCell ref="RGI1:RGJ1"/>
    <mergeCell ref="RGK1:RGL1"/>
    <mergeCell ref="RGM1:RGN1"/>
    <mergeCell ref="RGO1:RGP1"/>
    <mergeCell ref="RGQ1:RGR1"/>
    <mergeCell ref="RGS1:RGT1"/>
    <mergeCell ref="RFW1:RFX1"/>
    <mergeCell ref="RFY1:RFZ1"/>
    <mergeCell ref="RGA1:RGB1"/>
    <mergeCell ref="RGC1:RGD1"/>
    <mergeCell ref="RGE1:RGF1"/>
    <mergeCell ref="RGG1:RGH1"/>
    <mergeCell ref="RFK1:RFL1"/>
    <mergeCell ref="RFM1:RFN1"/>
    <mergeCell ref="RFO1:RFP1"/>
    <mergeCell ref="RFQ1:RFR1"/>
    <mergeCell ref="RFS1:RFT1"/>
    <mergeCell ref="RFU1:RFV1"/>
    <mergeCell ref="REY1:REZ1"/>
    <mergeCell ref="RFA1:RFB1"/>
    <mergeCell ref="RFC1:RFD1"/>
    <mergeCell ref="RFE1:RFF1"/>
    <mergeCell ref="RFG1:RFH1"/>
    <mergeCell ref="RFI1:RFJ1"/>
    <mergeCell ref="REM1:REN1"/>
    <mergeCell ref="REO1:REP1"/>
    <mergeCell ref="REQ1:RER1"/>
    <mergeCell ref="RES1:RET1"/>
    <mergeCell ref="REU1:REV1"/>
    <mergeCell ref="REW1:REX1"/>
    <mergeCell ref="REA1:REB1"/>
    <mergeCell ref="REC1:RED1"/>
    <mergeCell ref="REE1:REF1"/>
    <mergeCell ref="REG1:REH1"/>
    <mergeCell ref="REI1:REJ1"/>
    <mergeCell ref="REK1:REL1"/>
    <mergeCell ref="RDO1:RDP1"/>
    <mergeCell ref="RDQ1:RDR1"/>
    <mergeCell ref="RDS1:RDT1"/>
    <mergeCell ref="RDU1:RDV1"/>
    <mergeCell ref="RDW1:RDX1"/>
    <mergeCell ref="RDY1:RDZ1"/>
    <mergeCell ref="RDC1:RDD1"/>
    <mergeCell ref="RDE1:RDF1"/>
    <mergeCell ref="RDG1:RDH1"/>
    <mergeCell ref="RDI1:RDJ1"/>
    <mergeCell ref="RDK1:RDL1"/>
    <mergeCell ref="RDM1:RDN1"/>
    <mergeCell ref="RCQ1:RCR1"/>
    <mergeCell ref="RCS1:RCT1"/>
    <mergeCell ref="RCU1:RCV1"/>
    <mergeCell ref="RCW1:RCX1"/>
    <mergeCell ref="RCY1:RCZ1"/>
    <mergeCell ref="RDA1:RDB1"/>
    <mergeCell ref="RCE1:RCF1"/>
    <mergeCell ref="RCG1:RCH1"/>
    <mergeCell ref="RCI1:RCJ1"/>
    <mergeCell ref="RCK1:RCL1"/>
    <mergeCell ref="RCM1:RCN1"/>
    <mergeCell ref="RCO1:RCP1"/>
    <mergeCell ref="RBS1:RBT1"/>
    <mergeCell ref="RBU1:RBV1"/>
    <mergeCell ref="RBW1:RBX1"/>
    <mergeCell ref="RBY1:RBZ1"/>
    <mergeCell ref="RCA1:RCB1"/>
    <mergeCell ref="RCC1:RCD1"/>
    <mergeCell ref="RBG1:RBH1"/>
    <mergeCell ref="RBI1:RBJ1"/>
    <mergeCell ref="RBK1:RBL1"/>
    <mergeCell ref="RBM1:RBN1"/>
    <mergeCell ref="RBO1:RBP1"/>
    <mergeCell ref="RBQ1:RBR1"/>
    <mergeCell ref="RAU1:RAV1"/>
    <mergeCell ref="RAW1:RAX1"/>
    <mergeCell ref="RAY1:RAZ1"/>
    <mergeCell ref="RBA1:RBB1"/>
    <mergeCell ref="RBC1:RBD1"/>
    <mergeCell ref="RBE1:RBF1"/>
    <mergeCell ref="RAI1:RAJ1"/>
    <mergeCell ref="RAK1:RAL1"/>
    <mergeCell ref="RAM1:RAN1"/>
    <mergeCell ref="RAO1:RAP1"/>
    <mergeCell ref="RAQ1:RAR1"/>
    <mergeCell ref="RAS1:RAT1"/>
    <mergeCell ref="QZW1:QZX1"/>
    <mergeCell ref="QZY1:QZZ1"/>
    <mergeCell ref="RAA1:RAB1"/>
    <mergeCell ref="RAC1:RAD1"/>
    <mergeCell ref="RAE1:RAF1"/>
    <mergeCell ref="RAG1:RAH1"/>
    <mergeCell ref="QZK1:QZL1"/>
    <mergeCell ref="QZM1:QZN1"/>
    <mergeCell ref="QZO1:QZP1"/>
    <mergeCell ref="QZQ1:QZR1"/>
    <mergeCell ref="QZS1:QZT1"/>
    <mergeCell ref="QZU1:QZV1"/>
    <mergeCell ref="QYY1:QYZ1"/>
    <mergeCell ref="QZA1:QZB1"/>
    <mergeCell ref="QZC1:QZD1"/>
    <mergeCell ref="QZE1:QZF1"/>
    <mergeCell ref="QZG1:QZH1"/>
    <mergeCell ref="QZI1:QZJ1"/>
    <mergeCell ref="QYM1:QYN1"/>
    <mergeCell ref="QYO1:QYP1"/>
    <mergeCell ref="QYQ1:QYR1"/>
    <mergeCell ref="QYS1:QYT1"/>
    <mergeCell ref="QYU1:QYV1"/>
    <mergeCell ref="QYW1:QYX1"/>
    <mergeCell ref="QYA1:QYB1"/>
    <mergeCell ref="QYC1:QYD1"/>
    <mergeCell ref="QYE1:QYF1"/>
    <mergeCell ref="QYG1:QYH1"/>
    <mergeCell ref="QYI1:QYJ1"/>
    <mergeCell ref="QYK1:QYL1"/>
    <mergeCell ref="QXO1:QXP1"/>
    <mergeCell ref="QXQ1:QXR1"/>
    <mergeCell ref="QXS1:QXT1"/>
    <mergeCell ref="QXU1:QXV1"/>
    <mergeCell ref="QXW1:QXX1"/>
    <mergeCell ref="QXY1:QXZ1"/>
    <mergeCell ref="QXC1:QXD1"/>
    <mergeCell ref="QXE1:QXF1"/>
    <mergeCell ref="QXG1:QXH1"/>
    <mergeCell ref="QXI1:QXJ1"/>
    <mergeCell ref="QXK1:QXL1"/>
    <mergeCell ref="QXM1:QXN1"/>
    <mergeCell ref="QWQ1:QWR1"/>
    <mergeCell ref="QWS1:QWT1"/>
    <mergeCell ref="QWU1:QWV1"/>
    <mergeCell ref="QWW1:QWX1"/>
    <mergeCell ref="QWY1:QWZ1"/>
    <mergeCell ref="QXA1:QXB1"/>
    <mergeCell ref="QWE1:QWF1"/>
    <mergeCell ref="QWG1:QWH1"/>
    <mergeCell ref="QWI1:QWJ1"/>
    <mergeCell ref="QWK1:QWL1"/>
    <mergeCell ref="QWM1:QWN1"/>
    <mergeCell ref="QWO1:QWP1"/>
    <mergeCell ref="QVS1:QVT1"/>
    <mergeCell ref="QVU1:QVV1"/>
    <mergeCell ref="QVW1:QVX1"/>
    <mergeCell ref="QVY1:QVZ1"/>
    <mergeCell ref="QWA1:QWB1"/>
    <mergeCell ref="QWC1:QWD1"/>
    <mergeCell ref="QVG1:QVH1"/>
    <mergeCell ref="QVI1:QVJ1"/>
    <mergeCell ref="QVK1:QVL1"/>
    <mergeCell ref="QVM1:QVN1"/>
    <mergeCell ref="QVO1:QVP1"/>
    <mergeCell ref="QVQ1:QVR1"/>
    <mergeCell ref="QUU1:QUV1"/>
    <mergeCell ref="QUW1:QUX1"/>
    <mergeCell ref="QUY1:QUZ1"/>
    <mergeCell ref="QVA1:QVB1"/>
    <mergeCell ref="QVC1:QVD1"/>
    <mergeCell ref="QVE1:QVF1"/>
    <mergeCell ref="QUI1:QUJ1"/>
    <mergeCell ref="QUK1:QUL1"/>
    <mergeCell ref="QUM1:QUN1"/>
    <mergeCell ref="QUO1:QUP1"/>
    <mergeCell ref="QUQ1:QUR1"/>
    <mergeCell ref="QUS1:QUT1"/>
    <mergeCell ref="QTW1:QTX1"/>
    <mergeCell ref="QTY1:QTZ1"/>
    <mergeCell ref="QUA1:QUB1"/>
    <mergeCell ref="QUC1:QUD1"/>
    <mergeCell ref="QUE1:QUF1"/>
    <mergeCell ref="QUG1:QUH1"/>
    <mergeCell ref="QTK1:QTL1"/>
    <mergeCell ref="QTM1:QTN1"/>
    <mergeCell ref="QTO1:QTP1"/>
    <mergeCell ref="QTQ1:QTR1"/>
    <mergeCell ref="QTS1:QTT1"/>
    <mergeCell ref="QTU1:QTV1"/>
    <mergeCell ref="QSY1:QSZ1"/>
    <mergeCell ref="QTA1:QTB1"/>
    <mergeCell ref="QTC1:QTD1"/>
    <mergeCell ref="QTE1:QTF1"/>
    <mergeCell ref="QTG1:QTH1"/>
    <mergeCell ref="QTI1:QTJ1"/>
    <mergeCell ref="QSM1:QSN1"/>
    <mergeCell ref="QSO1:QSP1"/>
    <mergeCell ref="QSQ1:QSR1"/>
    <mergeCell ref="QSS1:QST1"/>
    <mergeCell ref="QSU1:QSV1"/>
    <mergeCell ref="QSW1:QSX1"/>
    <mergeCell ref="QSA1:QSB1"/>
    <mergeCell ref="QSC1:QSD1"/>
    <mergeCell ref="QSE1:QSF1"/>
    <mergeCell ref="QSG1:QSH1"/>
    <mergeCell ref="QSI1:QSJ1"/>
    <mergeCell ref="QSK1:QSL1"/>
    <mergeCell ref="QRO1:QRP1"/>
    <mergeCell ref="QRQ1:QRR1"/>
    <mergeCell ref="QRS1:QRT1"/>
    <mergeCell ref="QRU1:QRV1"/>
    <mergeCell ref="QRW1:QRX1"/>
    <mergeCell ref="QRY1:QRZ1"/>
    <mergeCell ref="QRC1:QRD1"/>
    <mergeCell ref="QRE1:QRF1"/>
    <mergeCell ref="QRG1:QRH1"/>
    <mergeCell ref="QRI1:QRJ1"/>
    <mergeCell ref="QRK1:QRL1"/>
    <mergeCell ref="QRM1:QRN1"/>
    <mergeCell ref="QQQ1:QQR1"/>
    <mergeCell ref="QQS1:QQT1"/>
    <mergeCell ref="QQU1:QQV1"/>
    <mergeCell ref="QQW1:QQX1"/>
    <mergeCell ref="QQY1:QQZ1"/>
    <mergeCell ref="QRA1:QRB1"/>
    <mergeCell ref="QQE1:QQF1"/>
    <mergeCell ref="QQG1:QQH1"/>
    <mergeCell ref="QQI1:QQJ1"/>
    <mergeCell ref="QQK1:QQL1"/>
    <mergeCell ref="QQM1:QQN1"/>
    <mergeCell ref="QQO1:QQP1"/>
    <mergeCell ref="QPS1:QPT1"/>
    <mergeCell ref="QPU1:QPV1"/>
    <mergeCell ref="QPW1:QPX1"/>
    <mergeCell ref="QPY1:QPZ1"/>
    <mergeCell ref="QQA1:QQB1"/>
    <mergeCell ref="QQC1:QQD1"/>
    <mergeCell ref="QPG1:QPH1"/>
    <mergeCell ref="QPI1:QPJ1"/>
    <mergeCell ref="QPK1:QPL1"/>
    <mergeCell ref="QPM1:QPN1"/>
    <mergeCell ref="QPO1:QPP1"/>
    <mergeCell ref="QPQ1:QPR1"/>
    <mergeCell ref="QOU1:QOV1"/>
    <mergeCell ref="QOW1:QOX1"/>
    <mergeCell ref="QOY1:QOZ1"/>
    <mergeCell ref="QPA1:QPB1"/>
    <mergeCell ref="QPC1:QPD1"/>
    <mergeCell ref="QPE1:QPF1"/>
    <mergeCell ref="QOI1:QOJ1"/>
    <mergeCell ref="QOK1:QOL1"/>
    <mergeCell ref="QOM1:QON1"/>
    <mergeCell ref="QOO1:QOP1"/>
    <mergeCell ref="QOQ1:QOR1"/>
    <mergeCell ref="QOS1:QOT1"/>
    <mergeCell ref="QNW1:QNX1"/>
    <mergeCell ref="QNY1:QNZ1"/>
    <mergeCell ref="QOA1:QOB1"/>
    <mergeCell ref="QOC1:QOD1"/>
    <mergeCell ref="QOE1:QOF1"/>
    <mergeCell ref="QOG1:QOH1"/>
    <mergeCell ref="QNK1:QNL1"/>
    <mergeCell ref="QNM1:QNN1"/>
    <mergeCell ref="QNO1:QNP1"/>
    <mergeCell ref="QNQ1:QNR1"/>
    <mergeCell ref="QNS1:QNT1"/>
    <mergeCell ref="QNU1:QNV1"/>
    <mergeCell ref="QMY1:QMZ1"/>
    <mergeCell ref="QNA1:QNB1"/>
    <mergeCell ref="QNC1:QND1"/>
    <mergeCell ref="QNE1:QNF1"/>
    <mergeCell ref="QNG1:QNH1"/>
    <mergeCell ref="QNI1:QNJ1"/>
    <mergeCell ref="QMM1:QMN1"/>
    <mergeCell ref="QMO1:QMP1"/>
    <mergeCell ref="QMQ1:QMR1"/>
    <mergeCell ref="QMS1:QMT1"/>
    <mergeCell ref="QMU1:QMV1"/>
    <mergeCell ref="QMW1:QMX1"/>
    <mergeCell ref="QMA1:QMB1"/>
    <mergeCell ref="QMC1:QMD1"/>
    <mergeCell ref="QME1:QMF1"/>
    <mergeCell ref="QMG1:QMH1"/>
    <mergeCell ref="QMI1:QMJ1"/>
    <mergeCell ref="QMK1:QML1"/>
    <mergeCell ref="QLO1:QLP1"/>
    <mergeCell ref="QLQ1:QLR1"/>
    <mergeCell ref="QLS1:QLT1"/>
    <mergeCell ref="QLU1:QLV1"/>
    <mergeCell ref="QLW1:QLX1"/>
    <mergeCell ref="QLY1:QLZ1"/>
    <mergeCell ref="QLC1:QLD1"/>
    <mergeCell ref="QLE1:QLF1"/>
    <mergeCell ref="QLG1:QLH1"/>
    <mergeCell ref="QLI1:QLJ1"/>
    <mergeCell ref="QLK1:QLL1"/>
    <mergeCell ref="QLM1:QLN1"/>
    <mergeCell ref="QKQ1:QKR1"/>
    <mergeCell ref="QKS1:QKT1"/>
    <mergeCell ref="QKU1:QKV1"/>
    <mergeCell ref="QKW1:QKX1"/>
    <mergeCell ref="QKY1:QKZ1"/>
    <mergeCell ref="QLA1:QLB1"/>
    <mergeCell ref="QKE1:QKF1"/>
    <mergeCell ref="QKG1:QKH1"/>
    <mergeCell ref="QKI1:QKJ1"/>
    <mergeCell ref="QKK1:QKL1"/>
    <mergeCell ref="QKM1:QKN1"/>
    <mergeCell ref="QKO1:QKP1"/>
    <mergeCell ref="QJS1:QJT1"/>
    <mergeCell ref="QJU1:QJV1"/>
    <mergeCell ref="QJW1:QJX1"/>
    <mergeCell ref="QJY1:QJZ1"/>
    <mergeCell ref="QKA1:QKB1"/>
    <mergeCell ref="QKC1:QKD1"/>
    <mergeCell ref="QJG1:QJH1"/>
    <mergeCell ref="QJI1:QJJ1"/>
    <mergeCell ref="QJK1:QJL1"/>
    <mergeCell ref="QJM1:QJN1"/>
    <mergeCell ref="QJO1:QJP1"/>
    <mergeCell ref="QJQ1:QJR1"/>
    <mergeCell ref="QIU1:QIV1"/>
    <mergeCell ref="QIW1:QIX1"/>
    <mergeCell ref="QIY1:QIZ1"/>
    <mergeCell ref="QJA1:QJB1"/>
    <mergeCell ref="QJC1:QJD1"/>
    <mergeCell ref="QJE1:QJF1"/>
    <mergeCell ref="QII1:QIJ1"/>
    <mergeCell ref="QIK1:QIL1"/>
    <mergeCell ref="QIM1:QIN1"/>
    <mergeCell ref="QIO1:QIP1"/>
    <mergeCell ref="QIQ1:QIR1"/>
    <mergeCell ref="QIS1:QIT1"/>
    <mergeCell ref="QHW1:QHX1"/>
    <mergeCell ref="QHY1:QHZ1"/>
    <mergeCell ref="QIA1:QIB1"/>
    <mergeCell ref="QIC1:QID1"/>
    <mergeCell ref="QIE1:QIF1"/>
    <mergeCell ref="QIG1:QIH1"/>
    <mergeCell ref="QHK1:QHL1"/>
    <mergeCell ref="QHM1:QHN1"/>
    <mergeCell ref="QHO1:QHP1"/>
    <mergeCell ref="QHQ1:QHR1"/>
    <mergeCell ref="QHS1:QHT1"/>
    <mergeCell ref="QHU1:QHV1"/>
    <mergeCell ref="QGY1:QGZ1"/>
    <mergeCell ref="QHA1:QHB1"/>
    <mergeCell ref="QHC1:QHD1"/>
    <mergeCell ref="QHE1:QHF1"/>
    <mergeCell ref="QHG1:QHH1"/>
    <mergeCell ref="QHI1:QHJ1"/>
    <mergeCell ref="QGM1:QGN1"/>
    <mergeCell ref="QGO1:QGP1"/>
    <mergeCell ref="QGQ1:QGR1"/>
    <mergeCell ref="QGS1:QGT1"/>
    <mergeCell ref="QGU1:QGV1"/>
    <mergeCell ref="QGW1:QGX1"/>
    <mergeCell ref="QGA1:QGB1"/>
    <mergeCell ref="QGC1:QGD1"/>
    <mergeCell ref="QGE1:QGF1"/>
    <mergeCell ref="QGG1:QGH1"/>
    <mergeCell ref="QGI1:QGJ1"/>
    <mergeCell ref="QGK1:QGL1"/>
    <mergeCell ref="QFO1:QFP1"/>
    <mergeCell ref="QFQ1:QFR1"/>
    <mergeCell ref="QFS1:QFT1"/>
    <mergeCell ref="QFU1:QFV1"/>
    <mergeCell ref="QFW1:QFX1"/>
    <mergeCell ref="QFY1:QFZ1"/>
    <mergeCell ref="QFC1:QFD1"/>
    <mergeCell ref="QFE1:QFF1"/>
    <mergeCell ref="QFG1:QFH1"/>
    <mergeCell ref="QFI1:QFJ1"/>
    <mergeCell ref="QFK1:QFL1"/>
    <mergeCell ref="QFM1:QFN1"/>
    <mergeCell ref="QEQ1:QER1"/>
    <mergeCell ref="QES1:QET1"/>
    <mergeCell ref="QEU1:QEV1"/>
    <mergeCell ref="QEW1:QEX1"/>
    <mergeCell ref="QEY1:QEZ1"/>
    <mergeCell ref="QFA1:QFB1"/>
    <mergeCell ref="QEE1:QEF1"/>
    <mergeCell ref="QEG1:QEH1"/>
    <mergeCell ref="QEI1:QEJ1"/>
    <mergeCell ref="QEK1:QEL1"/>
    <mergeCell ref="QEM1:QEN1"/>
    <mergeCell ref="QEO1:QEP1"/>
    <mergeCell ref="QDS1:QDT1"/>
    <mergeCell ref="QDU1:QDV1"/>
    <mergeCell ref="QDW1:QDX1"/>
    <mergeCell ref="QDY1:QDZ1"/>
    <mergeCell ref="QEA1:QEB1"/>
    <mergeCell ref="QEC1:QED1"/>
    <mergeCell ref="QDG1:QDH1"/>
    <mergeCell ref="QDI1:QDJ1"/>
    <mergeCell ref="QDK1:QDL1"/>
    <mergeCell ref="QDM1:QDN1"/>
    <mergeCell ref="QDO1:QDP1"/>
    <mergeCell ref="QDQ1:QDR1"/>
    <mergeCell ref="QCU1:QCV1"/>
    <mergeCell ref="QCW1:QCX1"/>
    <mergeCell ref="QCY1:QCZ1"/>
    <mergeCell ref="QDA1:QDB1"/>
    <mergeCell ref="QDC1:QDD1"/>
    <mergeCell ref="QDE1:QDF1"/>
    <mergeCell ref="QCI1:QCJ1"/>
    <mergeCell ref="QCK1:QCL1"/>
    <mergeCell ref="QCM1:QCN1"/>
    <mergeCell ref="QCO1:QCP1"/>
    <mergeCell ref="QCQ1:QCR1"/>
    <mergeCell ref="QCS1:QCT1"/>
    <mergeCell ref="QBW1:QBX1"/>
    <mergeCell ref="QBY1:QBZ1"/>
    <mergeCell ref="QCA1:QCB1"/>
    <mergeCell ref="QCC1:QCD1"/>
    <mergeCell ref="QCE1:QCF1"/>
    <mergeCell ref="QCG1:QCH1"/>
    <mergeCell ref="QBK1:QBL1"/>
    <mergeCell ref="QBM1:QBN1"/>
    <mergeCell ref="QBO1:QBP1"/>
    <mergeCell ref="QBQ1:QBR1"/>
    <mergeCell ref="QBS1:QBT1"/>
    <mergeCell ref="QBU1:QBV1"/>
    <mergeCell ref="QAY1:QAZ1"/>
    <mergeCell ref="QBA1:QBB1"/>
    <mergeCell ref="QBC1:QBD1"/>
    <mergeCell ref="QBE1:QBF1"/>
    <mergeCell ref="QBG1:QBH1"/>
    <mergeCell ref="QBI1:QBJ1"/>
    <mergeCell ref="QAM1:QAN1"/>
    <mergeCell ref="QAO1:QAP1"/>
    <mergeCell ref="QAQ1:QAR1"/>
    <mergeCell ref="QAS1:QAT1"/>
    <mergeCell ref="QAU1:QAV1"/>
    <mergeCell ref="QAW1:QAX1"/>
    <mergeCell ref="QAA1:QAB1"/>
    <mergeCell ref="QAC1:QAD1"/>
    <mergeCell ref="QAE1:QAF1"/>
    <mergeCell ref="QAG1:QAH1"/>
    <mergeCell ref="QAI1:QAJ1"/>
    <mergeCell ref="QAK1:QAL1"/>
    <mergeCell ref="PZO1:PZP1"/>
    <mergeCell ref="PZQ1:PZR1"/>
    <mergeCell ref="PZS1:PZT1"/>
    <mergeCell ref="PZU1:PZV1"/>
    <mergeCell ref="PZW1:PZX1"/>
    <mergeCell ref="PZY1:PZZ1"/>
    <mergeCell ref="PZC1:PZD1"/>
    <mergeCell ref="PZE1:PZF1"/>
    <mergeCell ref="PZG1:PZH1"/>
    <mergeCell ref="PZI1:PZJ1"/>
    <mergeCell ref="PZK1:PZL1"/>
    <mergeCell ref="PZM1:PZN1"/>
    <mergeCell ref="PYQ1:PYR1"/>
    <mergeCell ref="PYS1:PYT1"/>
    <mergeCell ref="PYU1:PYV1"/>
    <mergeCell ref="PYW1:PYX1"/>
    <mergeCell ref="PYY1:PYZ1"/>
    <mergeCell ref="PZA1:PZB1"/>
    <mergeCell ref="PYE1:PYF1"/>
    <mergeCell ref="PYG1:PYH1"/>
    <mergeCell ref="PYI1:PYJ1"/>
    <mergeCell ref="PYK1:PYL1"/>
    <mergeCell ref="PYM1:PYN1"/>
    <mergeCell ref="PYO1:PYP1"/>
    <mergeCell ref="PXS1:PXT1"/>
    <mergeCell ref="PXU1:PXV1"/>
    <mergeCell ref="PXW1:PXX1"/>
    <mergeCell ref="PXY1:PXZ1"/>
    <mergeCell ref="PYA1:PYB1"/>
    <mergeCell ref="PYC1:PYD1"/>
    <mergeCell ref="PXG1:PXH1"/>
    <mergeCell ref="PXI1:PXJ1"/>
    <mergeCell ref="PXK1:PXL1"/>
    <mergeCell ref="PXM1:PXN1"/>
    <mergeCell ref="PXO1:PXP1"/>
    <mergeCell ref="PXQ1:PXR1"/>
    <mergeCell ref="PWU1:PWV1"/>
    <mergeCell ref="PWW1:PWX1"/>
    <mergeCell ref="PWY1:PWZ1"/>
    <mergeCell ref="PXA1:PXB1"/>
    <mergeCell ref="PXC1:PXD1"/>
    <mergeCell ref="PXE1:PXF1"/>
    <mergeCell ref="PWI1:PWJ1"/>
    <mergeCell ref="PWK1:PWL1"/>
    <mergeCell ref="PWM1:PWN1"/>
    <mergeCell ref="PWO1:PWP1"/>
    <mergeCell ref="PWQ1:PWR1"/>
    <mergeCell ref="PWS1:PWT1"/>
    <mergeCell ref="PVW1:PVX1"/>
    <mergeCell ref="PVY1:PVZ1"/>
    <mergeCell ref="PWA1:PWB1"/>
    <mergeCell ref="PWC1:PWD1"/>
    <mergeCell ref="PWE1:PWF1"/>
    <mergeCell ref="PWG1:PWH1"/>
    <mergeCell ref="PVK1:PVL1"/>
    <mergeCell ref="PVM1:PVN1"/>
    <mergeCell ref="PVO1:PVP1"/>
    <mergeCell ref="PVQ1:PVR1"/>
    <mergeCell ref="PVS1:PVT1"/>
    <mergeCell ref="PVU1:PVV1"/>
    <mergeCell ref="PUY1:PUZ1"/>
    <mergeCell ref="PVA1:PVB1"/>
    <mergeCell ref="PVC1:PVD1"/>
    <mergeCell ref="PVE1:PVF1"/>
    <mergeCell ref="PVG1:PVH1"/>
    <mergeCell ref="PVI1:PVJ1"/>
    <mergeCell ref="PUM1:PUN1"/>
    <mergeCell ref="PUO1:PUP1"/>
    <mergeCell ref="PUQ1:PUR1"/>
    <mergeCell ref="PUS1:PUT1"/>
    <mergeCell ref="PUU1:PUV1"/>
    <mergeCell ref="PUW1:PUX1"/>
    <mergeCell ref="PUA1:PUB1"/>
    <mergeCell ref="PUC1:PUD1"/>
    <mergeCell ref="PUE1:PUF1"/>
    <mergeCell ref="PUG1:PUH1"/>
    <mergeCell ref="PUI1:PUJ1"/>
    <mergeCell ref="PUK1:PUL1"/>
    <mergeCell ref="PTO1:PTP1"/>
    <mergeCell ref="PTQ1:PTR1"/>
    <mergeCell ref="PTS1:PTT1"/>
    <mergeCell ref="PTU1:PTV1"/>
    <mergeCell ref="PTW1:PTX1"/>
    <mergeCell ref="PTY1:PTZ1"/>
    <mergeCell ref="PTC1:PTD1"/>
    <mergeCell ref="PTE1:PTF1"/>
    <mergeCell ref="PTG1:PTH1"/>
    <mergeCell ref="PTI1:PTJ1"/>
    <mergeCell ref="PTK1:PTL1"/>
    <mergeCell ref="PTM1:PTN1"/>
    <mergeCell ref="PSQ1:PSR1"/>
    <mergeCell ref="PSS1:PST1"/>
    <mergeCell ref="PSU1:PSV1"/>
    <mergeCell ref="PSW1:PSX1"/>
    <mergeCell ref="PSY1:PSZ1"/>
    <mergeCell ref="PTA1:PTB1"/>
    <mergeCell ref="PSE1:PSF1"/>
    <mergeCell ref="PSG1:PSH1"/>
    <mergeCell ref="PSI1:PSJ1"/>
    <mergeCell ref="PSK1:PSL1"/>
    <mergeCell ref="PSM1:PSN1"/>
    <mergeCell ref="PSO1:PSP1"/>
    <mergeCell ref="PRS1:PRT1"/>
    <mergeCell ref="PRU1:PRV1"/>
    <mergeCell ref="PRW1:PRX1"/>
    <mergeCell ref="PRY1:PRZ1"/>
    <mergeCell ref="PSA1:PSB1"/>
    <mergeCell ref="PSC1:PSD1"/>
    <mergeCell ref="PRG1:PRH1"/>
    <mergeCell ref="PRI1:PRJ1"/>
    <mergeCell ref="PRK1:PRL1"/>
    <mergeCell ref="PRM1:PRN1"/>
    <mergeCell ref="PRO1:PRP1"/>
    <mergeCell ref="PRQ1:PRR1"/>
    <mergeCell ref="PQU1:PQV1"/>
    <mergeCell ref="PQW1:PQX1"/>
    <mergeCell ref="PQY1:PQZ1"/>
    <mergeCell ref="PRA1:PRB1"/>
    <mergeCell ref="PRC1:PRD1"/>
    <mergeCell ref="PRE1:PRF1"/>
    <mergeCell ref="PQI1:PQJ1"/>
    <mergeCell ref="PQK1:PQL1"/>
    <mergeCell ref="PQM1:PQN1"/>
    <mergeCell ref="PQO1:PQP1"/>
    <mergeCell ref="PQQ1:PQR1"/>
    <mergeCell ref="PQS1:PQT1"/>
    <mergeCell ref="PPW1:PPX1"/>
    <mergeCell ref="PPY1:PPZ1"/>
    <mergeCell ref="PQA1:PQB1"/>
    <mergeCell ref="PQC1:PQD1"/>
    <mergeCell ref="PQE1:PQF1"/>
    <mergeCell ref="PQG1:PQH1"/>
    <mergeCell ref="PPK1:PPL1"/>
    <mergeCell ref="PPM1:PPN1"/>
    <mergeCell ref="PPO1:PPP1"/>
    <mergeCell ref="PPQ1:PPR1"/>
    <mergeCell ref="PPS1:PPT1"/>
    <mergeCell ref="PPU1:PPV1"/>
    <mergeCell ref="POY1:POZ1"/>
    <mergeCell ref="PPA1:PPB1"/>
    <mergeCell ref="PPC1:PPD1"/>
    <mergeCell ref="PPE1:PPF1"/>
    <mergeCell ref="PPG1:PPH1"/>
    <mergeCell ref="PPI1:PPJ1"/>
    <mergeCell ref="POM1:PON1"/>
    <mergeCell ref="POO1:POP1"/>
    <mergeCell ref="POQ1:POR1"/>
    <mergeCell ref="POS1:POT1"/>
    <mergeCell ref="POU1:POV1"/>
    <mergeCell ref="POW1:POX1"/>
    <mergeCell ref="POA1:POB1"/>
    <mergeCell ref="POC1:POD1"/>
    <mergeCell ref="POE1:POF1"/>
    <mergeCell ref="POG1:POH1"/>
    <mergeCell ref="POI1:POJ1"/>
    <mergeCell ref="POK1:POL1"/>
    <mergeCell ref="PNO1:PNP1"/>
    <mergeCell ref="PNQ1:PNR1"/>
    <mergeCell ref="PNS1:PNT1"/>
    <mergeCell ref="PNU1:PNV1"/>
    <mergeCell ref="PNW1:PNX1"/>
    <mergeCell ref="PNY1:PNZ1"/>
    <mergeCell ref="PNC1:PND1"/>
    <mergeCell ref="PNE1:PNF1"/>
    <mergeCell ref="PNG1:PNH1"/>
    <mergeCell ref="PNI1:PNJ1"/>
    <mergeCell ref="PNK1:PNL1"/>
    <mergeCell ref="PNM1:PNN1"/>
    <mergeCell ref="PMQ1:PMR1"/>
    <mergeCell ref="PMS1:PMT1"/>
    <mergeCell ref="PMU1:PMV1"/>
    <mergeCell ref="PMW1:PMX1"/>
    <mergeCell ref="PMY1:PMZ1"/>
    <mergeCell ref="PNA1:PNB1"/>
    <mergeCell ref="PME1:PMF1"/>
    <mergeCell ref="PMG1:PMH1"/>
    <mergeCell ref="PMI1:PMJ1"/>
    <mergeCell ref="PMK1:PML1"/>
    <mergeCell ref="PMM1:PMN1"/>
    <mergeCell ref="PMO1:PMP1"/>
    <mergeCell ref="PLS1:PLT1"/>
    <mergeCell ref="PLU1:PLV1"/>
    <mergeCell ref="PLW1:PLX1"/>
    <mergeCell ref="PLY1:PLZ1"/>
    <mergeCell ref="PMA1:PMB1"/>
    <mergeCell ref="PMC1:PMD1"/>
    <mergeCell ref="PLG1:PLH1"/>
    <mergeCell ref="PLI1:PLJ1"/>
    <mergeCell ref="PLK1:PLL1"/>
    <mergeCell ref="PLM1:PLN1"/>
    <mergeCell ref="PLO1:PLP1"/>
    <mergeCell ref="PLQ1:PLR1"/>
    <mergeCell ref="PKU1:PKV1"/>
    <mergeCell ref="PKW1:PKX1"/>
    <mergeCell ref="PKY1:PKZ1"/>
    <mergeCell ref="PLA1:PLB1"/>
    <mergeCell ref="PLC1:PLD1"/>
    <mergeCell ref="PLE1:PLF1"/>
    <mergeCell ref="PKI1:PKJ1"/>
    <mergeCell ref="PKK1:PKL1"/>
    <mergeCell ref="PKM1:PKN1"/>
    <mergeCell ref="PKO1:PKP1"/>
    <mergeCell ref="PKQ1:PKR1"/>
    <mergeCell ref="PKS1:PKT1"/>
    <mergeCell ref="PJW1:PJX1"/>
    <mergeCell ref="PJY1:PJZ1"/>
    <mergeCell ref="PKA1:PKB1"/>
    <mergeCell ref="PKC1:PKD1"/>
    <mergeCell ref="PKE1:PKF1"/>
    <mergeCell ref="PKG1:PKH1"/>
    <mergeCell ref="PJK1:PJL1"/>
    <mergeCell ref="PJM1:PJN1"/>
    <mergeCell ref="PJO1:PJP1"/>
    <mergeCell ref="PJQ1:PJR1"/>
    <mergeCell ref="PJS1:PJT1"/>
    <mergeCell ref="PJU1:PJV1"/>
    <mergeCell ref="PIY1:PIZ1"/>
    <mergeCell ref="PJA1:PJB1"/>
    <mergeCell ref="PJC1:PJD1"/>
    <mergeCell ref="PJE1:PJF1"/>
    <mergeCell ref="PJG1:PJH1"/>
    <mergeCell ref="PJI1:PJJ1"/>
    <mergeCell ref="PIM1:PIN1"/>
    <mergeCell ref="PIO1:PIP1"/>
    <mergeCell ref="PIQ1:PIR1"/>
    <mergeCell ref="PIS1:PIT1"/>
    <mergeCell ref="PIU1:PIV1"/>
    <mergeCell ref="PIW1:PIX1"/>
    <mergeCell ref="PIA1:PIB1"/>
    <mergeCell ref="PIC1:PID1"/>
    <mergeCell ref="PIE1:PIF1"/>
    <mergeCell ref="PIG1:PIH1"/>
    <mergeCell ref="PII1:PIJ1"/>
    <mergeCell ref="PIK1:PIL1"/>
    <mergeCell ref="PHO1:PHP1"/>
    <mergeCell ref="PHQ1:PHR1"/>
    <mergeCell ref="PHS1:PHT1"/>
    <mergeCell ref="PHU1:PHV1"/>
    <mergeCell ref="PHW1:PHX1"/>
    <mergeCell ref="PHY1:PHZ1"/>
    <mergeCell ref="PHC1:PHD1"/>
    <mergeCell ref="PHE1:PHF1"/>
    <mergeCell ref="PHG1:PHH1"/>
    <mergeCell ref="PHI1:PHJ1"/>
    <mergeCell ref="PHK1:PHL1"/>
    <mergeCell ref="PHM1:PHN1"/>
    <mergeCell ref="PGQ1:PGR1"/>
    <mergeCell ref="PGS1:PGT1"/>
    <mergeCell ref="PGU1:PGV1"/>
    <mergeCell ref="PGW1:PGX1"/>
    <mergeCell ref="PGY1:PGZ1"/>
    <mergeCell ref="PHA1:PHB1"/>
    <mergeCell ref="PGE1:PGF1"/>
    <mergeCell ref="PGG1:PGH1"/>
    <mergeCell ref="PGI1:PGJ1"/>
    <mergeCell ref="PGK1:PGL1"/>
    <mergeCell ref="PGM1:PGN1"/>
    <mergeCell ref="PGO1:PGP1"/>
    <mergeCell ref="PFS1:PFT1"/>
    <mergeCell ref="PFU1:PFV1"/>
    <mergeCell ref="PFW1:PFX1"/>
    <mergeCell ref="PFY1:PFZ1"/>
    <mergeCell ref="PGA1:PGB1"/>
    <mergeCell ref="PGC1:PGD1"/>
    <mergeCell ref="PFG1:PFH1"/>
    <mergeCell ref="PFI1:PFJ1"/>
    <mergeCell ref="PFK1:PFL1"/>
    <mergeCell ref="PFM1:PFN1"/>
    <mergeCell ref="PFO1:PFP1"/>
    <mergeCell ref="PFQ1:PFR1"/>
    <mergeCell ref="PEU1:PEV1"/>
    <mergeCell ref="PEW1:PEX1"/>
    <mergeCell ref="PEY1:PEZ1"/>
    <mergeCell ref="PFA1:PFB1"/>
    <mergeCell ref="PFC1:PFD1"/>
    <mergeCell ref="PFE1:PFF1"/>
    <mergeCell ref="PEI1:PEJ1"/>
    <mergeCell ref="PEK1:PEL1"/>
    <mergeCell ref="PEM1:PEN1"/>
    <mergeCell ref="PEO1:PEP1"/>
    <mergeCell ref="PEQ1:PER1"/>
    <mergeCell ref="PES1:PET1"/>
    <mergeCell ref="PDW1:PDX1"/>
    <mergeCell ref="PDY1:PDZ1"/>
    <mergeCell ref="PEA1:PEB1"/>
    <mergeCell ref="PEC1:PED1"/>
    <mergeCell ref="PEE1:PEF1"/>
    <mergeCell ref="PEG1:PEH1"/>
    <mergeCell ref="PDK1:PDL1"/>
    <mergeCell ref="PDM1:PDN1"/>
    <mergeCell ref="PDO1:PDP1"/>
    <mergeCell ref="PDQ1:PDR1"/>
    <mergeCell ref="PDS1:PDT1"/>
    <mergeCell ref="PDU1:PDV1"/>
    <mergeCell ref="PCY1:PCZ1"/>
    <mergeCell ref="PDA1:PDB1"/>
    <mergeCell ref="PDC1:PDD1"/>
    <mergeCell ref="PDE1:PDF1"/>
    <mergeCell ref="PDG1:PDH1"/>
    <mergeCell ref="PDI1:PDJ1"/>
    <mergeCell ref="PCM1:PCN1"/>
    <mergeCell ref="PCO1:PCP1"/>
    <mergeCell ref="PCQ1:PCR1"/>
    <mergeCell ref="PCS1:PCT1"/>
    <mergeCell ref="PCU1:PCV1"/>
    <mergeCell ref="PCW1:PCX1"/>
    <mergeCell ref="PCA1:PCB1"/>
    <mergeCell ref="PCC1:PCD1"/>
    <mergeCell ref="PCE1:PCF1"/>
    <mergeCell ref="PCG1:PCH1"/>
    <mergeCell ref="PCI1:PCJ1"/>
    <mergeCell ref="PCK1:PCL1"/>
    <mergeCell ref="PBO1:PBP1"/>
    <mergeCell ref="PBQ1:PBR1"/>
    <mergeCell ref="PBS1:PBT1"/>
    <mergeCell ref="PBU1:PBV1"/>
    <mergeCell ref="PBW1:PBX1"/>
    <mergeCell ref="PBY1:PBZ1"/>
    <mergeCell ref="PBC1:PBD1"/>
    <mergeCell ref="PBE1:PBF1"/>
    <mergeCell ref="PBG1:PBH1"/>
    <mergeCell ref="PBI1:PBJ1"/>
    <mergeCell ref="PBK1:PBL1"/>
    <mergeCell ref="PBM1:PBN1"/>
    <mergeCell ref="PAQ1:PAR1"/>
    <mergeCell ref="PAS1:PAT1"/>
    <mergeCell ref="PAU1:PAV1"/>
    <mergeCell ref="PAW1:PAX1"/>
    <mergeCell ref="PAY1:PAZ1"/>
    <mergeCell ref="PBA1:PBB1"/>
    <mergeCell ref="PAE1:PAF1"/>
    <mergeCell ref="PAG1:PAH1"/>
    <mergeCell ref="PAI1:PAJ1"/>
    <mergeCell ref="PAK1:PAL1"/>
    <mergeCell ref="PAM1:PAN1"/>
    <mergeCell ref="PAO1:PAP1"/>
    <mergeCell ref="OZS1:OZT1"/>
    <mergeCell ref="OZU1:OZV1"/>
    <mergeCell ref="OZW1:OZX1"/>
    <mergeCell ref="OZY1:OZZ1"/>
    <mergeCell ref="PAA1:PAB1"/>
    <mergeCell ref="PAC1:PAD1"/>
    <mergeCell ref="OZG1:OZH1"/>
    <mergeCell ref="OZI1:OZJ1"/>
    <mergeCell ref="OZK1:OZL1"/>
    <mergeCell ref="OZM1:OZN1"/>
    <mergeCell ref="OZO1:OZP1"/>
    <mergeCell ref="OZQ1:OZR1"/>
    <mergeCell ref="OYU1:OYV1"/>
    <mergeCell ref="OYW1:OYX1"/>
    <mergeCell ref="OYY1:OYZ1"/>
    <mergeCell ref="OZA1:OZB1"/>
    <mergeCell ref="OZC1:OZD1"/>
    <mergeCell ref="OZE1:OZF1"/>
    <mergeCell ref="OYI1:OYJ1"/>
    <mergeCell ref="OYK1:OYL1"/>
    <mergeCell ref="OYM1:OYN1"/>
    <mergeCell ref="OYO1:OYP1"/>
    <mergeCell ref="OYQ1:OYR1"/>
    <mergeCell ref="OYS1:OYT1"/>
    <mergeCell ref="OXW1:OXX1"/>
    <mergeCell ref="OXY1:OXZ1"/>
    <mergeCell ref="OYA1:OYB1"/>
    <mergeCell ref="OYC1:OYD1"/>
    <mergeCell ref="OYE1:OYF1"/>
    <mergeCell ref="OYG1:OYH1"/>
    <mergeCell ref="OXK1:OXL1"/>
    <mergeCell ref="OXM1:OXN1"/>
    <mergeCell ref="OXO1:OXP1"/>
    <mergeCell ref="OXQ1:OXR1"/>
    <mergeCell ref="OXS1:OXT1"/>
    <mergeCell ref="OXU1:OXV1"/>
    <mergeCell ref="OWY1:OWZ1"/>
    <mergeCell ref="OXA1:OXB1"/>
    <mergeCell ref="OXC1:OXD1"/>
    <mergeCell ref="OXE1:OXF1"/>
    <mergeCell ref="OXG1:OXH1"/>
    <mergeCell ref="OXI1:OXJ1"/>
    <mergeCell ref="OWM1:OWN1"/>
    <mergeCell ref="OWO1:OWP1"/>
    <mergeCell ref="OWQ1:OWR1"/>
    <mergeCell ref="OWS1:OWT1"/>
    <mergeCell ref="OWU1:OWV1"/>
    <mergeCell ref="OWW1:OWX1"/>
    <mergeCell ref="OWA1:OWB1"/>
    <mergeCell ref="OWC1:OWD1"/>
    <mergeCell ref="OWE1:OWF1"/>
    <mergeCell ref="OWG1:OWH1"/>
    <mergeCell ref="OWI1:OWJ1"/>
    <mergeCell ref="OWK1:OWL1"/>
    <mergeCell ref="OVO1:OVP1"/>
    <mergeCell ref="OVQ1:OVR1"/>
    <mergeCell ref="OVS1:OVT1"/>
    <mergeCell ref="OVU1:OVV1"/>
    <mergeCell ref="OVW1:OVX1"/>
    <mergeCell ref="OVY1:OVZ1"/>
    <mergeCell ref="OVC1:OVD1"/>
    <mergeCell ref="OVE1:OVF1"/>
    <mergeCell ref="OVG1:OVH1"/>
    <mergeCell ref="OVI1:OVJ1"/>
    <mergeCell ref="OVK1:OVL1"/>
    <mergeCell ref="OVM1:OVN1"/>
    <mergeCell ref="OUQ1:OUR1"/>
    <mergeCell ref="OUS1:OUT1"/>
    <mergeCell ref="OUU1:OUV1"/>
    <mergeCell ref="OUW1:OUX1"/>
    <mergeCell ref="OUY1:OUZ1"/>
    <mergeCell ref="OVA1:OVB1"/>
    <mergeCell ref="OUE1:OUF1"/>
    <mergeCell ref="OUG1:OUH1"/>
    <mergeCell ref="OUI1:OUJ1"/>
    <mergeCell ref="OUK1:OUL1"/>
    <mergeCell ref="OUM1:OUN1"/>
    <mergeCell ref="OUO1:OUP1"/>
    <mergeCell ref="OTS1:OTT1"/>
    <mergeCell ref="OTU1:OTV1"/>
    <mergeCell ref="OTW1:OTX1"/>
    <mergeCell ref="OTY1:OTZ1"/>
    <mergeCell ref="OUA1:OUB1"/>
    <mergeCell ref="OUC1:OUD1"/>
    <mergeCell ref="OTG1:OTH1"/>
    <mergeCell ref="OTI1:OTJ1"/>
    <mergeCell ref="OTK1:OTL1"/>
    <mergeCell ref="OTM1:OTN1"/>
    <mergeCell ref="OTO1:OTP1"/>
    <mergeCell ref="OTQ1:OTR1"/>
    <mergeCell ref="OSU1:OSV1"/>
    <mergeCell ref="OSW1:OSX1"/>
    <mergeCell ref="OSY1:OSZ1"/>
    <mergeCell ref="OTA1:OTB1"/>
    <mergeCell ref="OTC1:OTD1"/>
    <mergeCell ref="OTE1:OTF1"/>
    <mergeCell ref="OSI1:OSJ1"/>
    <mergeCell ref="OSK1:OSL1"/>
    <mergeCell ref="OSM1:OSN1"/>
    <mergeCell ref="OSO1:OSP1"/>
    <mergeCell ref="OSQ1:OSR1"/>
    <mergeCell ref="OSS1:OST1"/>
    <mergeCell ref="ORW1:ORX1"/>
    <mergeCell ref="ORY1:ORZ1"/>
    <mergeCell ref="OSA1:OSB1"/>
    <mergeCell ref="OSC1:OSD1"/>
    <mergeCell ref="OSE1:OSF1"/>
    <mergeCell ref="OSG1:OSH1"/>
    <mergeCell ref="ORK1:ORL1"/>
    <mergeCell ref="ORM1:ORN1"/>
    <mergeCell ref="ORO1:ORP1"/>
    <mergeCell ref="ORQ1:ORR1"/>
    <mergeCell ref="ORS1:ORT1"/>
    <mergeCell ref="ORU1:ORV1"/>
    <mergeCell ref="OQY1:OQZ1"/>
    <mergeCell ref="ORA1:ORB1"/>
    <mergeCell ref="ORC1:ORD1"/>
    <mergeCell ref="ORE1:ORF1"/>
    <mergeCell ref="ORG1:ORH1"/>
    <mergeCell ref="ORI1:ORJ1"/>
    <mergeCell ref="OQM1:OQN1"/>
    <mergeCell ref="OQO1:OQP1"/>
    <mergeCell ref="OQQ1:OQR1"/>
    <mergeCell ref="OQS1:OQT1"/>
    <mergeCell ref="OQU1:OQV1"/>
    <mergeCell ref="OQW1:OQX1"/>
    <mergeCell ref="OQA1:OQB1"/>
    <mergeCell ref="OQC1:OQD1"/>
    <mergeCell ref="OQE1:OQF1"/>
    <mergeCell ref="OQG1:OQH1"/>
    <mergeCell ref="OQI1:OQJ1"/>
    <mergeCell ref="OQK1:OQL1"/>
    <mergeCell ref="OPO1:OPP1"/>
    <mergeCell ref="OPQ1:OPR1"/>
    <mergeCell ref="OPS1:OPT1"/>
    <mergeCell ref="OPU1:OPV1"/>
    <mergeCell ref="OPW1:OPX1"/>
    <mergeCell ref="OPY1:OPZ1"/>
    <mergeCell ref="OPC1:OPD1"/>
    <mergeCell ref="OPE1:OPF1"/>
    <mergeCell ref="OPG1:OPH1"/>
    <mergeCell ref="OPI1:OPJ1"/>
    <mergeCell ref="OPK1:OPL1"/>
    <mergeCell ref="OPM1:OPN1"/>
    <mergeCell ref="OOQ1:OOR1"/>
    <mergeCell ref="OOS1:OOT1"/>
    <mergeCell ref="OOU1:OOV1"/>
    <mergeCell ref="OOW1:OOX1"/>
    <mergeCell ref="OOY1:OOZ1"/>
    <mergeCell ref="OPA1:OPB1"/>
    <mergeCell ref="OOE1:OOF1"/>
    <mergeCell ref="OOG1:OOH1"/>
    <mergeCell ref="OOI1:OOJ1"/>
    <mergeCell ref="OOK1:OOL1"/>
    <mergeCell ref="OOM1:OON1"/>
    <mergeCell ref="OOO1:OOP1"/>
    <mergeCell ref="ONS1:ONT1"/>
    <mergeCell ref="ONU1:ONV1"/>
    <mergeCell ref="ONW1:ONX1"/>
    <mergeCell ref="ONY1:ONZ1"/>
    <mergeCell ref="OOA1:OOB1"/>
    <mergeCell ref="OOC1:OOD1"/>
    <mergeCell ref="ONG1:ONH1"/>
    <mergeCell ref="ONI1:ONJ1"/>
    <mergeCell ref="ONK1:ONL1"/>
    <mergeCell ref="ONM1:ONN1"/>
    <mergeCell ref="ONO1:ONP1"/>
    <mergeCell ref="ONQ1:ONR1"/>
    <mergeCell ref="OMU1:OMV1"/>
    <mergeCell ref="OMW1:OMX1"/>
    <mergeCell ref="OMY1:OMZ1"/>
    <mergeCell ref="ONA1:ONB1"/>
    <mergeCell ref="ONC1:OND1"/>
    <mergeCell ref="ONE1:ONF1"/>
    <mergeCell ref="OMI1:OMJ1"/>
    <mergeCell ref="OMK1:OML1"/>
    <mergeCell ref="OMM1:OMN1"/>
    <mergeCell ref="OMO1:OMP1"/>
    <mergeCell ref="OMQ1:OMR1"/>
    <mergeCell ref="OMS1:OMT1"/>
    <mergeCell ref="OLW1:OLX1"/>
    <mergeCell ref="OLY1:OLZ1"/>
    <mergeCell ref="OMA1:OMB1"/>
    <mergeCell ref="OMC1:OMD1"/>
    <mergeCell ref="OME1:OMF1"/>
    <mergeCell ref="OMG1:OMH1"/>
    <mergeCell ref="OLK1:OLL1"/>
    <mergeCell ref="OLM1:OLN1"/>
    <mergeCell ref="OLO1:OLP1"/>
    <mergeCell ref="OLQ1:OLR1"/>
    <mergeCell ref="OLS1:OLT1"/>
    <mergeCell ref="OLU1:OLV1"/>
    <mergeCell ref="OKY1:OKZ1"/>
    <mergeCell ref="OLA1:OLB1"/>
    <mergeCell ref="OLC1:OLD1"/>
    <mergeCell ref="OLE1:OLF1"/>
    <mergeCell ref="OLG1:OLH1"/>
    <mergeCell ref="OLI1:OLJ1"/>
    <mergeCell ref="OKM1:OKN1"/>
    <mergeCell ref="OKO1:OKP1"/>
    <mergeCell ref="OKQ1:OKR1"/>
    <mergeCell ref="OKS1:OKT1"/>
    <mergeCell ref="OKU1:OKV1"/>
    <mergeCell ref="OKW1:OKX1"/>
    <mergeCell ref="OKA1:OKB1"/>
    <mergeCell ref="OKC1:OKD1"/>
    <mergeCell ref="OKE1:OKF1"/>
    <mergeCell ref="OKG1:OKH1"/>
    <mergeCell ref="OKI1:OKJ1"/>
    <mergeCell ref="OKK1:OKL1"/>
    <mergeCell ref="OJO1:OJP1"/>
    <mergeCell ref="OJQ1:OJR1"/>
    <mergeCell ref="OJS1:OJT1"/>
    <mergeCell ref="OJU1:OJV1"/>
    <mergeCell ref="OJW1:OJX1"/>
    <mergeCell ref="OJY1:OJZ1"/>
    <mergeCell ref="OJC1:OJD1"/>
    <mergeCell ref="OJE1:OJF1"/>
    <mergeCell ref="OJG1:OJH1"/>
    <mergeCell ref="OJI1:OJJ1"/>
    <mergeCell ref="OJK1:OJL1"/>
    <mergeCell ref="OJM1:OJN1"/>
    <mergeCell ref="OIQ1:OIR1"/>
    <mergeCell ref="OIS1:OIT1"/>
    <mergeCell ref="OIU1:OIV1"/>
    <mergeCell ref="OIW1:OIX1"/>
    <mergeCell ref="OIY1:OIZ1"/>
    <mergeCell ref="OJA1:OJB1"/>
    <mergeCell ref="OIE1:OIF1"/>
    <mergeCell ref="OIG1:OIH1"/>
    <mergeCell ref="OII1:OIJ1"/>
    <mergeCell ref="OIK1:OIL1"/>
    <mergeCell ref="OIM1:OIN1"/>
    <mergeCell ref="OIO1:OIP1"/>
    <mergeCell ref="OHS1:OHT1"/>
    <mergeCell ref="OHU1:OHV1"/>
    <mergeCell ref="OHW1:OHX1"/>
    <mergeCell ref="OHY1:OHZ1"/>
    <mergeCell ref="OIA1:OIB1"/>
    <mergeCell ref="OIC1:OID1"/>
    <mergeCell ref="OHG1:OHH1"/>
    <mergeCell ref="OHI1:OHJ1"/>
    <mergeCell ref="OHK1:OHL1"/>
    <mergeCell ref="OHM1:OHN1"/>
    <mergeCell ref="OHO1:OHP1"/>
    <mergeCell ref="OHQ1:OHR1"/>
    <mergeCell ref="OGU1:OGV1"/>
    <mergeCell ref="OGW1:OGX1"/>
    <mergeCell ref="OGY1:OGZ1"/>
    <mergeCell ref="OHA1:OHB1"/>
    <mergeCell ref="OHC1:OHD1"/>
    <mergeCell ref="OHE1:OHF1"/>
    <mergeCell ref="OGI1:OGJ1"/>
    <mergeCell ref="OGK1:OGL1"/>
    <mergeCell ref="OGM1:OGN1"/>
    <mergeCell ref="OGO1:OGP1"/>
    <mergeCell ref="OGQ1:OGR1"/>
    <mergeCell ref="OGS1:OGT1"/>
    <mergeCell ref="OFW1:OFX1"/>
    <mergeCell ref="OFY1:OFZ1"/>
    <mergeCell ref="OGA1:OGB1"/>
    <mergeCell ref="OGC1:OGD1"/>
    <mergeCell ref="OGE1:OGF1"/>
    <mergeCell ref="OGG1:OGH1"/>
    <mergeCell ref="OFK1:OFL1"/>
    <mergeCell ref="OFM1:OFN1"/>
    <mergeCell ref="OFO1:OFP1"/>
    <mergeCell ref="OFQ1:OFR1"/>
    <mergeCell ref="OFS1:OFT1"/>
    <mergeCell ref="OFU1:OFV1"/>
    <mergeCell ref="OEY1:OEZ1"/>
    <mergeCell ref="OFA1:OFB1"/>
    <mergeCell ref="OFC1:OFD1"/>
    <mergeCell ref="OFE1:OFF1"/>
    <mergeCell ref="OFG1:OFH1"/>
    <mergeCell ref="OFI1:OFJ1"/>
    <mergeCell ref="OEM1:OEN1"/>
    <mergeCell ref="OEO1:OEP1"/>
    <mergeCell ref="OEQ1:OER1"/>
    <mergeCell ref="OES1:OET1"/>
    <mergeCell ref="OEU1:OEV1"/>
    <mergeCell ref="OEW1:OEX1"/>
    <mergeCell ref="OEA1:OEB1"/>
    <mergeCell ref="OEC1:OED1"/>
    <mergeCell ref="OEE1:OEF1"/>
    <mergeCell ref="OEG1:OEH1"/>
    <mergeCell ref="OEI1:OEJ1"/>
    <mergeCell ref="OEK1:OEL1"/>
    <mergeCell ref="ODO1:ODP1"/>
    <mergeCell ref="ODQ1:ODR1"/>
    <mergeCell ref="ODS1:ODT1"/>
    <mergeCell ref="ODU1:ODV1"/>
    <mergeCell ref="ODW1:ODX1"/>
    <mergeCell ref="ODY1:ODZ1"/>
    <mergeCell ref="ODC1:ODD1"/>
    <mergeCell ref="ODE1:ODF1"/>
    <mergeCell ref="ODG1:ODH1"/>
    <mergeCell ref="ODI1:ODJ1"/>
    <mergeCell ref="ODK1:ODL1"/>
    <mergeCell ref="ODM1:ODN1"/>
    <mergeCell ref="OCQ1:OCR1"/>
    <mergeCell ref="OCS1:OCT1"/>
    <mergeCell ref="OCU1:OCV1"/>
    <mergeCell ref="OCW1:OCX1"/>
    <mergeCell ref="OCY1:OCZ1"/>
    <mergeCell ref="ODA1:ODB1"/>
    <mergeCell ref="OCE1:OCF1"/>
    <mergeCell ref="OCG1:OCH1"/>
    <mergeCell ref="OCI1:OCJ1"/>
    <mergeCell ref="OCK1:OCL1"/>
    <mergeCell ref="OCM1:OCN1"/>
    <mergeCell ref="OCO1:OCP1"/>
    <mergeCell ref="OBS1:OBT1"/>
    <mergeCell ref="OBU1:OBV1"/>
    <mergeCell ref="OBW1:OBX1"/>
    <mergeCell ref="OBY1:OBZ1"/>
    <mergeCell ref="OCA1:OCB1"/>
    <mergeCell ref="OCC1:OCD1"/>
    <mergeCell ref="OBG1:OBH1"/>
    <mergeCell ref="OBI1:OBJ1"/>
    <mergeCell ref="OBK1:OBL1"/>
    <mergeCell ref="OBM1:OBN1"/>
    <mergeCell ref="OBO1:OBP1"/>
    <mergeCell ref="OBQ1:OBR1"/>
    <mergeCell ref="OAU1:OAV1"/>
    <mergeCell ref="OAW1:OAX1"/>
    <mergeCell ref="OAY1:OAZ1"/>
    <mergeCell ref="OBA1:OBB1"/>
    <mergeCell ref="OBC1:OBD1"/>
    <mergeCell ref="OBE1:OBF1"/>
    <mergeCell ref="OAI1:OAJ1"/>
    <mergeCell ref="OAK1:OAL1"/>
    <mergeCell ref="OAM1:OAN1"/>
    <mergeCell ref="OAO1:OAP1"/>
    <mergeCell ref="OAQ1:OAR1"/>
    <mergeCell ref="OAS1:OAT1"/>
    <mergeCell ref="NZW1:NZX1"/>
    <mergeCell ref="NZY1:NZZ1"/>
    <mergeCell ref="OAA1:OAB1"/>
    <mergeCell ref="OAC1:OAD1"/>
    <mergeCell ref="OAE1:OAF1"/>
    <mergeCell ref="OAG1:OAH1"/>
    <mergeCell ref="NZK1:NZL1"/>
    <mergeCell ref="NZM1:NZN1"/>
    <mergeCell ref="NZO1:NZP1"/>
    <mergeCell ref="NZQ1:NZR1"/>
    <mergeCell ref="NZS1:NZT1"/>
    <mergeCell ref="NZU1:NZV1"/>
    <mergeCell ref="NYY1:NYZ1"/>
    <mergeCell ref="NZA1:NZB1"/>
    <mergeCell ref="NZC1:NZD1"/>
    <mergeCell ref="NZE1:NZF1"/>
    <mergeCell ref="NZG1:NZH1"/>
    <mergeCell ref="NZI1:NZJ1"/>
    <mergeCell ref="NYM1:NYN1"/>
    <mergeCell ref="NYO1:NYP1"/>
    <mergeCell ref="NYQ1:NYR1"/>
    <mergeCell ref="NYS1:NYT1"/>
    <mergeCell ref="NYU1:NYV1"/>
    <mergeCell ref="NYW1:NYX1"/>
    <mergeCell ref="NYA1:NYB1"/>
    <mergeCell ref="NYC1:NYD1"/>
    <mergeCell ref="NYE1:NYF1"/>
    <mergeCell ref="NYG1:NYH1"/>
    <mergeCell ref="NYI1:NYJ1"/>
    <mergeCell ref="NYK1:NYL1"/>
    <mergeCell ref="NXO1:NXP1"/>
    <mergeCell ref="NXQ1:NXR1"/>
    <mergeCell ref="NXS1:NXT1"/>
    <mergeCell ref="NXU1:NXV1"/>
    <mergeCell ref="NXW1:NXX1"/>
    <mergeCell ref="NXY1:NXZ1"/>
    <mergeCell ref="NXC1:NXD1"/>
    <mergeCell ref="NXE1:NXF1"/>
    <mergeCell ref="NXG1:NXH1"/>
    <mergeCell ref="NXI1:NXJ1"/>
    <mergeCell ref="NXK1:NXL1"/>
    <mergeCell ref="NXM1:NXN1"/>
    <mergeCell ref="NWQ1:NWR1"/>
    <mergeCell ref="NWS1:NWT1"/>
    <mergeCell ref="NWU1:NWV1"/>
    <mergeCell ref="NWW1:NWX1"/>
    <mergeCell ref="NWY1:NWZ1"/>
    <mergeCell ref="NXA1:NXB1"/>
    <mergeCell ref="NWE1:NWF1"/>
    <mergeCell ref="NWG1:NWH1"/>
    <mergeCell ref="NWI1:NWJ1"/>
    <mergeCell ref="NWK1:NWL1"/>
    <mergeCell ref="NWM1:NWN1"/>
    <mergeCell ref="NWO1:NWP1"/>
    <mergeCell ref="NVS1:NVT1"/>
    <mergeCell ref="NVU1:NVV1"/>
    <mergeCell ref="NVW1:NVX1"/>
    <mergeCell ref="NVY1:NVZ1"/>
    <mergeCell ref="NWA1:NWB1"/>
    <mergeCell ref="NWC1:NWD1"/>
    <mergeCell ref="NVG1:NVH1"/>
    <mergeCell ref="NVI1:NVJ1"/>
    <mergeCell ref="NVK1:NVL1"/>
    <mergeCell ref="NVM1:NVN1"/>
    <mergeCell ref="NVO1:NVP1"/>
    <mergeCell ref="NVQ1:NVR1"/>
    <mergeCell ref="NUU1:NUV1"/>
    <mergeCell ref="NUW1:NUX1"/>
    <mergeCell ref="NUY1:NUZ1"/>
    <mergeCell ref="NVA1:NVB1"/>
    <mergeCell ref="NVC1:NVD1"/>
    <mergeCell ref="NVE1:NVF1"/>
    <mergeCell ref="NUI1:NUJ1"/>
    <mergeCell ref="NUK1:NUL1"/>
    <mergeCell ref="NUM1:NUN1"/>
    <mergeCell ref="NUO1:NUP1"/>
    <mergeCell ref="NUQ1:NUR1"/>
    <mergeCell ref="NUS1:NUT1"/>
    <mergeCell ref="NTW1:NTX1"/>
    <mergeCell ref="NTY1:NTZ1"/>
    <mergeCell ref="NUA1:NUB1"/>
    <mergeCell ref="NUC1:NUD1"/>
    <mergeCell ref="NUE1:NUF1"/>
    <mergeCell ref="NUG1:NUH1"/>
    <mergeCell ref="NTK1:NTL1"/>
    <mergeCell ref="NTM1:NTN1"/>
    <mergeCell ref="NTO1:NTP1"/>
    <mergeCell ref="NTQ1:NTR1"/>
    <mergeCell ref="NTS1:NTT1"/>
    <mergeCell ref="NTU1:NTV1"/>
    <mergeCell ref="NSY1:NSZ1"/>
    <mergeCell ref="NTA1:NTB1"/>
    <mergeCell ref="NTC1:NTD1"/>
    <mergeCell ref="NTE1:NTF1"/>
    <mergeCell ref="NTG1:NTH1"/>
    <mergeCell ref="NTI1:NTJ1"/>
    <mergeCell ref="NSM1:NSN1"/>
    <mergeCell ref="NSO1:NSP1"/>
    <mergeCell ref="NSQ1:NSR1"/>
    <mergeCell ref="NSS1:NST1"/>
    <mergeCell ref="NSU1:NSV1"/>
    <mergeCell ref="NSW1:NSX1"/>
    <mergeCell ref="NSA1:NSB1"/>
    <mergeCell ref="NSC1:NSD1"/>
    <mergeCell ref="NSE1:NSF1"/>
    <mergeCell ref="NSG1:NSH1"/>
    <mergeCell ref="NSI1:NSJ1"/>
    <mergeCell ref="NSK1:NSL1"/>
    <mergeCell ref="NRO1:NRP1"/>
    <mergeCell ref="NRQ1:NRR1"/>
    <mergeCell ref="NRS1:NRT1"/>
    <mergeCell ref="NRU1:NRV1"/>
    <mergeCell ref="NRW1:NRX1"/>
    <mergeCell ref="NRY1:NRZ1"/>
    <mergeCell ref="NRC1:NRD1"/>
    <mergeCell ref="NRE1:NRF1"/>
    <mergeCell ref="NRG1:NRH1"/>
    <mergeCell ref="NRI1:NRJ1"/>
    <mergeCell ref="NRK1:NRL1"/>
    <mergeCell ref="NRM1:NRN1"/>
    <mergeCell ref="NQQ1:NQR1"/>
    <mergeCell ref="NQS1:NQT1"/>
    <mergeCell ref="NQU1:NQV1"/>
    <mergeCell ref="NQW1:NQX1"/>
    <mergeCell ref="NQY1:NQZ1"/>
    <mergeCell ref="NRA1:NRB1"/>
    <mergeCell ref="NQE1:NQF1"/>
    <mergeCell ref="NQG1:NQH1"/>
    <mergeCell ref="NQI1:NQJ1"/>
    <mergeCell ref="NQK1:NQL1"/>
    <mergeCell ref="NQM1:NQN1"/>
    <mergeCell ref="NQO1:NQP1"/>
    <mergeCell ref="NPS1:NPT1"/>
    <mergeCell ref="NPU1:NPV1"/>
    <mergeCell ref="NPW1:NPX1"/>
    <mergeCell ref="NPY1:NPZ1"/>
    <mergeCell ref="NQA1:NQB1"/>
    <mergeCell ref="NQC1:NQD1"/>
    <mergeCell ref="NPG1:NPH1"/>
    <mergeCell ref="NPI1:NPJ1"/>
    <mergeCell ref="NPK1:NPL1"/>
    <mergeCell ref="NPM1:NPN1"/>
    <mergeCell ref="NPO1:NPP1"/>
    <mergeCell ref="NPQ1:NPR1"/>
    <mergeCell ref="NOU1:NOV1"/>
    <mergeCell ref="NOW1:NOX1"/>
    <mergeCell ref="NOY1:NOZ1"/>
    <mergeCell ref="NPA1:NPB1"/>
    <mergeCell ref="NPC1:NPD1"/>
    <mergeCell ref="NPE1:NPF1"/>
    <mergeCell ref="NOI1:NOJ1"/>
    <mergeCell ref="NOK1:NOL1"/>
    <mergeCell ref="NOM1:NON1"/>
    <mergeCell ref="NOO1:NOP1"/>
    <mergeCell ref="NOQ1:NOR1"/>
    <mergeCell ref="NOS1:NOT1"/>
    <mergeCell ref="NNW1:NNX1"/>
    <mergeCell ref="NNY1:NNZ1"/>
    <mergeCell ref="NOA1:NOB1"/>
    <mergeCell ref="NOC1:NOD1"/>
    <mergeCell ref="NOE1:NOF1"/>
    <mergeCell ref="NOG1:NOH1"/>
    <mergeCell ref="NNK1:NNL1"/>
    <mergeCell ref="NNM1:NNN1"/>
    <mergeCell ref="NNO1:NNP1"/>
    <mergeCell ref="NNQ1:NNR1"/>
    <mergeCell ref="NNS1:NNT1"/>
    <mergeCell ref="NNU1:NNV1"/>
    <mergeCell ref="NMY1:NMZ1"/>
    <mergeCell ref="NNA1:NNB1"/>
    <mergeCell ref="NNC1:NND1"/>
    <mergeCell ref="NNE1:NNF1"/>
    <mergeCell ref="NNG1:NNH1"/>
    <mergeCell ref="NNI1:NNJ1"/>
    <mergeCell ref="NMM1:NMN1"/>
    <mergeCell ref="NMO1:NMP1"/>
    <mergeCell ref="NMQ1:NMR1"/>
    <mergeCell ref="NMS1:NMT1"/>
    <mergeCell ref="NMU1:NMV1"/>
    <mergeCell ref="NMW1:NMX1"/>
    <mergeCell ref="NMA1:NMB1"/>
    <mergeCell ref="NMC1:NMD1"/>
    <mergeCell ref="NME1:NMF1"/>
    <mergeCell ref="NMG1:NMH1"/>
    <mergeCell ref="NMI1:NMJ1"/>
    <mergeCell ref="NMK1:NML1"/>
    <mergeCell ref="NLO1:NLP1"/>
    <mergeCell ref="NLQ1:NLR1"/>
    <mergeCell ref="NLS1:NLT1"/>
    <mergeCell ref="NLU1:NLV1"/>
    <mergeCell ref="NLW1:NLX1"/>
    <mergeCell ref="NLY1:NLZ1"/>
    <mergeCell ref="NLC1:NLD1"/>
    <mergeCell ref="NLE1:NLF1"/>
    <mergeCell ref="NLG1:NLH1"/>
    <mergeCell ref="NLI1:NLJ1"/>
    <mergeCell ref="NLK1:NLL1"/>
    <mergeCell ref="NLM1:NLN1"/>
    <mergeCell ref="NKQ1:NKR1"/>
    <mergeCell ref="NKS1:NKT1"/>
    <mergeCell ref="NKU1:NKV1"/>
    <mergeCell ref="NKW1:NKX1"/>
    <mergeCell ref="NKY1:NKZ1"/>
    <mergeCell ref="NLA1:NLB1"/>
    <mergeCell ref="NKE1:NKF1"/>
    <mergeCell ref="NKG1:NKH1"/>
    <mergeCell ref="NKI1:NKJ1"/>
    <mergeCell ref="NKK1:NKL1"/>
    <mergeCell ref="NKM1:NKN1"/>
    <mergeCell ref="NKO1:NKP1"/>
    <mergeCell ref="NJS1:NJT1"/>
    <mergeCell ref="NJU1:NJV1"/>
    <mergeCell ref="NJW1:NJX1"/>
    <mergeCell ref="NJY1:NJZ1"/>
    <mergeCell ref="NKA1:NKB1"/>
    <mergeCell ref="NKC1:NKD1"/>
    <mergeCell ref="NJG1:NJH1"/>
    <mergeCell ref="NJI1:NJJ1"/>
    <mergeCell ref="NJK1:NJL1"/>
    <mergeCell ref="NJM1:NJN1"/>
    <mergeCell ref="NJO1:NJP1"/>
    <mergeCell ref="NJQ1:NJR1"/>
    <mergeCell ref="NIU1:NIV1"/>
    <mergeCell ref="NIW1:NIX1"/>
    <mergeCell ref="NIY1:NIZ1"/>
    <mergeCell ref="NJA1:NJB1"/>
    <mergeCell ref="NJC1:NJD1"/>
    <mergeCell ref="NJE1:NJF1"/>
    <mergeCell ref="NII1:NIJ1"/>
    <mergeCell ref="NIK1:NIL1"/>
    <mergeCell ref="NIM1:NIN1"/>
    <mergeCell ref="NIO1:NIP1"/>
    <mergeCell ref="NIQ1:NIR1"/>
    <mergeCell ref="NIS1:NIT1"/>
    <mergeCell ref="NHW1:NHX1"/>
    <mergeCell ref="NHY1:NHZ1"/>
    <mergeCell ref="NIA1:NIB1"/>
    <mergeCell ref="NIC1:NID1"/>
    <mergeCell ref="NIE1:NIF1"/>
    <mergeCell ref="NIG1:NIH1"/>
    <mergeCell ref="NHK1:NHL1"/>
    <mergeCell ref="NHM1:NHN1"/>
    <mergeCell ref="NHO1:NHP1"/>
    <mergeCell ref="NHQ1:NHR1"/>
    <mergeCell ref="NHS1:NHT1"/>
    <mergeCell ref="NHU1:NHV1"/>
    <mergeCell ref="NGY1:NGZ1"/>
    <mergeCell ref="NHA1:NHB1"/>
    <mergeCell ref="NHC1:NHD1"/>
    <mergeCell ref="NHE1:NHF1"/>
    <mergeCell ref="NHG1:NHH1"/>
    <mergeCell ref="NHI1:NHJ1"/>
    <mergeCell ref="NGM1:NGN1"/>
    <mergeCell ref="NGO1:NGP1"/>
    <mergeCell ref="NGQ1:NGR1"/>
    <mergeCell ref="NGS1:NGT1"/>
    <mergeCell ref="NGU1:NGV1"/>
    <mergeCell ref="NGW1:NGX1"/>
    <mergeCell ref="NGA1:NGB1"/>
    <mergeCell ref="NGC1:NGD1"/>
    <mergeCell ref="NGE1:NGF1"/>
    <mergeCell ref="NGG1:NGH1"/>
    <mergeCell ref="NGI1:NGJ1"/>
    <mergeCell ref="NGK1:NGL1"/>
    <mergeCell ref="NFO1:NFP1"/>
    <mergeCell ref="NFQ1:NFR1"/>
    <mergeCell ref="NFS1:NFT1"/>
    <mergeCell ref="NFU1:NFV1"/>
    <mergeCell ref="NFW1:NFX1"/>
    <mergeCell ref="NFY1:NFZ1"/>
    <mergeCell ref="NFC1:NFD1"/>
    <mergeCell ref="NFE1:NFF1"/>
    <mergeCell ref="NFG1:NFH1"/>
    <mergeCell ref="NFI1:NFJ1"/>
    <mergeCell ref="NFK1:NFL1"/>
    <mergeCell ref="NFM1:NFN1"/>
    <mergeCell ref="NEQ1:NER1"/>
    <mergeCell ref="NES1:NET1"/>
    <mergeCell ref="NEU1:NEV1"/>
    <mergeCell ref="NEW1:NEX1"/>
    <mergeCell ref="NEY1:NEZ1"/>
    <mergeCell ref="NFA1:NFB1"/>
    <mergeCell ref="NEE1:NEF1"/>
    <mergeCell ref="NEG1:NEH1"/>
    <mergeCell ref="NEI1:NEJ1"/>
    <mergeCell ref="NEK1:NEL1"/>
    <mergeCell ref="NEM1:NEN1"/>
    <mergeCell ref="NEO1:NEP1"/>
    <mergeCell ref="NDS1:NDT1"/>
    <mergeCell ref="NDU1:NDV1"/>
    <mergeCell ref="NDW1:NDX1"/>
    <mergeCell ref="NDY1:NDZ1"/>
    <mergeCell ref="NEA1:NEB1"/>
    <mergeCell ref="NEC1:NED1"/>
    <mergeCell ref="NDG1:NDH1"/>
    <mergeCell ref="NDI1:NDJ1"/>
    <mergeCell ref="NDK1:NDL1"/>
    <mergeCell ref="NDM1:NDN1"/>
    <mergeCell ref="NDO1:NDP1"/>
    <mergeCell ref="NDQ1:NDR1"/>
    <mergeCell ref="NCU1:NCV1"/>
    <mergeCell ref="NCW1:NCX1"/>
    <mergeCell ref="NCY1:NCZ1"/>
    <mergeCell ref="NDA1:NDB1"/>
    <mergeCell ref="NDC1:NDD1"/>
    <mergeCell ref="NDE1:NDF1"/>
    <mergeCell ref="NCI1:NCJ1"/>
    <mergeCell ref="NCK1:NCL1"/>
    <mergeCell ref="NCM1:NCN1"/>
    <mergeCell ref="NCO1:NCP1"/>
    <mergeCell ref="NCQ1:NCR1"/>
    <mergeCell ref="NCS1:NCT1"/>
    <mergeCell ref="NBW1:NBX1"/>
    <mergeCell ref="NBY1:NBZ1"/>
    <mergeCell ref="NCA1:NCB1"/>
    <mergeCell ref="NCC1:NCD1"/>
    <mergeCell ref="NCE1:NCF1"/>
    <mergeCell ref="NCG1:NCH1"/>
    <mergeCell ref="NBK1:NBL1"/>
    <mergeCell ref="NBM1:NBN1"/>
    <mergeCell ref="NBO1:NBP1"/>
    <mergeCell ref="NBQ1:NBR1"/>
    <mergeCell ref="NBS1:NBT1"/>
    <mergeCell ref="NBU1:NBV1"/>
    <mergeCell ref="NAY1:NAZ1"/>
    <mergeCell ref="NBA1:NBB1"/>
    <mergeCell ref="NBC1:NBD1"/>
    <mergeCell ref="NBE1:NBF1"/>
    <mergeCell ref="NBG1:NBH1"/>
    <mergeCell ref="NBI1:NBJ1"/>
    <mergeCell ref="NAM1:NAN1"/>
    <mergeCell ref="NAO1:NAP1"/>
    <mergeCell ref="NAQ1:NAR1"/>
    <mergeCell ref="NAS1:NAT1"/>
    <mergeCell ref="NAU1:NAV1"/>
    <mergeCell ref="NAW1:NAX1"/>
    <mergeCell ref="NAA1:NAB1"/>
    <mergeCell ref="NAC1:NAD1"/>
    <mergeCell ref="NAE1:NAF1"/>
    <mergeCell ref="NAG1:NAH1"/>
    <mergeCell ref="NAI1:NAJ1"/>
    <mergeCell ref="NAK1:NAL1"/>
    <mergeCell ref="MZO1:MZP1"/>
    <mergeCell ref="MZQ1:MZR1"/>
    <mergeCell ref="MZS1:MZT1"/>
    <mergeCell ref="MZU1:MZV1"/>
    <mergeCell ref="MZW1:MZX1"/>
    <mergeCell ref="MZY1:MZZ1"/>
    <mergeCell ref="MZC1:MZD1"/>
    <mergeCell ref="MZE1:MZF1"/>
    <mergeCell ref="MZG1:MZH1"/>
    <mergeCell ref="MZI1:MZJ1"/>
    <mergeCell ref="MZK1:MZL1"/>
    <mergeCell ref="MZM1:MZN1"/>
    <mergeCell ref="MYQ1:MYR1"/>
    <mergeCell ref="MYS1:MYT1"/>
    <mergeCell ref="MYU1:MYV1"/>
    <mergeCell ref="MYW1:MYX1"/>
    <mergeCell ref="MYY1:MYZ1"/>
    <mergeCell ref="MZA1:MZB1"/>
    <mergeCell ref="MYE1:MYF1"/>
    <mergeCell ref="MYG1:MYH1"/>
    <mergeCell ref="MYI1:MYJ1"/>
    <mergeCell ref="MYK1:MYL1"/>
    <mergeCell ref="MYM1:MYN1"/>
    <mergeCell ref="MYO1:MYP1"/>
    <mergeCell ref="MXS1:MXT1"/>
    <mergeCell ref="MXU1:MXV1"/>
    <mergeCell ref="MXW1:MXX1"/>
    <mergeCell ref="MXY1:MXZ1"/>
    <mergeCell ref="MYA1:MYB1"/>
    <mergeCell ref="MYC1:MYD1"/>
    <mergeCell ref="MXG1:MXH1"/>
    <mergeCell ref="MXI1:MXJ1"/>
    <mergeCell ref="MXK1:MXL1"/>
    <mergeCell ref="MXM1:MXN1"/>
    <mergeCell ref="MXO1:MXP1"/>
    <mergeCell ref="MXQ1:MXR1"/>
    <mergeCell ref="MWU1:MWV1"/>
    <mergeCell ref="MWW1:MWX1"/>
    <mergeCell ref="MWY1:MWZ1"/>
    <mergeCell ref="MXA1:MXB1"/>
    <mergeCell ref="MXC1:MXD1"/>
    <mergeCell ref="MXE1:MXF1"/>
    <mergeCell ref="MWI1:MWJ1"/>
    <mergeCell ref="MWK1:MWL1"/>
    <mergeCell ref="MWM1:MWN1"/>
    <mergeCell ref="MWO1:MWP1"/>
    <mergeCell ref="MWQ1:MWR1"/>
    <mergeCell ref="MWS1:MWT1"/>
    <mergeCell ref="MVW1:MVX1"/>
    <mergeCell ref="MVY1:MVZ1"/>
    <mergeCell ref="MWA1:MWB1"/>
    <mergeCell ref="MWC1:MWD1"/>
    <mergeCell ref="MWE1:MWF1"/>
    <mergeCell ref="MWG1:MWH1"/>
    <mergeCell ref="MVK1:MVL1"/>
    <mergeCell ref="MVM1:MVN1"/>
    <mergeCell ref="MVO1:MVP1"/>
    <mergeCell ref="MVQ1:MVR1"/>
    <mergeCell ref="MVS1:MVT1"/>
    <mergeCell ref="MVU1:MVV1"/>
    <mergeCell ref="MUY1:MUZ1"/>
    <mergeCell ref="MVA1:MVB1"/>
    <mergeCell ref="MVC1:MVD1"/>
    <mergeCell ref="MVE1:MVF1"/>
    <mergeCell ref="MVG1:MVH1"/>
    <mergeCell ref="MVI1:MVJ1"/>
    <mergeCell ref="MUM1:MUN1"/>
    <mergeCell ref="MUO1:MUP1"/>
    <mergeCell ref="MUQ1:MUR1"/>
    <mergeCell ref="MUS1:MUT1"/>
    <mergeCell ref="MUU1:MUV1"/>
    <mergeCell ref="MUW1:MUX1"/>
    <mergeCell ref="MUA1:MUB1"/>
    <mergeCell ref="MUC1:MUD1"/>
    <mergeCell ref="MUE1:MUF1"/>
    <mergeCell ref="MUG1:MUH1"/>
    <mergeCell ref="MUI1:MUJ1"/>
    <mergeCell ref="MUK1:MUL1"/>
    <mergeCell ref="MTO1:MTP1"/>
    <mergeCell ref="MTQ1:MTR1"/>
    <mergeCell ref="MTS1:MTT1"/>
    <mergeCell ref="MTU1:MTV1"/>
    <mergeCell ref="MTW1:MTX1"/>
    <mergeCell ref="MTY1:MTZ1"/>
    <mergeCell ref="MTC1:MTD1"/>
    <mergeCell ref="MTE1:MTF1"/>
    <mergeCell ref="MTG1:MTH1"/>
    <mergeCell ref="MTI1:MTJ1"/>
    <mergeCell ref="MTK1:MTL1"/>
    <mergeCell ref="MTM1:MTN1"/>
    <mergeCell ref="MSQ1:MSR1"/>
    <mergeCell ref="MSS1:MST1"/>
    <mergeCell ref="MSU1:MSV1"/>
    <mergeCell ref="MSW1:MSX1"/>
    <mergeCell ref="MSY1:MSZ1"/>
    <mergeCell ref="MTA1:MTB1"/>
    <mergeCell ref="MSE1:MSF1"/>
    <mergeCell ref="MSG1:MSH1"/>
    <mergeCell ref="MSI1:MSJ1"/>
    <mergeCell ref="MSK1:MSL1"/>
    <mergeCell ref="MSM1:MSN1"/>
    <mergeCell ref="MSO1:MSP1"/>
    <mergeCell ref="MRS1:MRT1"/>
    <mergeCell ref="MRU1:MRV1"/>
    <mergeCell ref="MRW1:MRX1"/>
    <mergeCell ref="MRY1:MRZ1"/>
    <mergeCell ref="MSA1:MSB1"/>
    <mergeCell ref="MSC1:MSD1"/>
    <mergeCell ref="MRG1:MRH1"/>
    <mergeCell ref="MRI1:MRJ1"/>
    <mergeCell ref="MRK1:MRL1"/>
    <mergeCell ref="MRM1:MRN1"/>
    <mergeCell ref="MRO1:MRP1"/>
    <mergeCell ref="MRQ1:MRR1"/>
    <mergeCell ref="MQU1:MQV1"/>
    <mergeCell ref="MQW1:MQX1"/>
    <mergeCell ref="MQY1:MQZ1"/>
    <mergeCell ref="MRA1:MRB1"/>
    <mergeCell ref="MRC1:MRD1"/>
    <mergeCell ref="MRE1:MRF1"/>
    <mergeCell ref="MQI1:MQJ1"/>
    <mergeCell ref="MQK1:MQL1"/>
    <mergeCell ref="MQM1:MQN1"/>
    <mergeCell ref="MQO1:MQP1"/>
    <mergeCell ref="MQQ1:MQR1"/>
    <mergeCell ref="MQS1:MQT1"/>
    <mergeCell ref="MPW1:MPX1"/>
    <mergeCell ref="MPY1:MPZ1"/>
    <mergeCell ref="MQA1:MQB1"/>
    <mergeCell ref="MQC1:MQD1"/>
    <mergeCell ref="MQE1:MQF1"/>
    <mergeCell ref="MQG1:MQH1"/>
    <mergeCell ref="MPK1:MPL1"/>
    <mergeCell ref="MPM1:MPN1"/>
    <mergeCell ref="MPO1:MPP1"/>
    <mergeCell ref="MPQ1:MPR1"/>
    <mergeCell ref="MPS1:MPT1"/>
    <mergeCell ref="MPU1:MPV1"/>
    <mergeCell ref="MOY1:MOZ1"/>
    <mergeCell ref="MPA1:MPB1"/>
    <mergeCell ref="MPC1:MPD1"/>
    <mergeCell ref="MPE1:MPF1"/>
    <mergeCell ref="MPG1:MPH1"/>
    <mergeCell ref="MPI1:MPJ1"/>
    <mergeCell ref="MOM1:MON1"/>
    <mergeCell ref="MOO1:MOP1"/>
    <mergeCell ref="MOQ1:MOR1"/>
    <mergeCell ref="MOS1:MOT1"/>
    <mergeCell ref="MOU1:MOV1"/>
    <mergeCell ref="MOW1:MOX1"/>
    <mergeCell ref="MOA1:MOB1"/>
    <mergeCell ref="MOC1:MOD1"/>
    <mergeCell ref="MOE1:MOF1"/>
    <mergeCell ref="MOG1:MOH1"/>
    <mergeCell ref="MOI1:MOJ1"/>
    <mergeCell ref="MOK1:MOL1"/>
    <mergeCell ref="MNO1:MNP1"/>
    <mergeCell ref="MNQ1:MNR1"/>
    <mergeCell ref="MNS1:MNT1"/>
    <mergeCell ref="MNU1:MNV1"/>
    <mergeCell ref="MNW1:MNX1"/>
    <mergeCell ref="MNY1:MNZ1"/>
    <mergeCell ref="MNC1:MND1"/>
    <mergeCell ref="MNE1:MNF1"/>
    <mergeCell ref="MNG1:MNH1"/>
    <mergeCell ref="MNI1:MNJ1"/>
    <mergeCell ref="MNK1:MNL1"/>
    <mergeCell ref="MNM1:MNN1"/>
    <mergeCell ref="MMQ1:MMR1"/>
    <mergeCell ref="MMS1:MMT1"/>
    <mergeCell ref="MMU1:MMV1"/>
    <mergeCell ref="MMW1:MMX1"/>
    <mergeCell ref="MMY1:MMZ1"/>
    <mergeCell ref="MNA1:MNB1"/>
    <mergeCell ref="MME1:MMF1"/>
    <mergeCell ref="MMG1:MMH1"/>
    <mergeCell ref="MMI1:MMJ1"/>
    <mergeCell ref="MMK1:MML1"/>
    <mergeCell ref="MMM1:MMN1"/>
    <mergeCell ref="MMO1:MMP1"/>
    <mergeCell ref="MLS1:MLT1"/>
    <mergeCell ref="MLU1:MLV1"/>
    <mergeCell ref="MLW1:MLX1"/>
    <mergeCell ref="MLY1:MLZ1"/>
    <mergeCell ref="MMA1:MMB1"/>
    <mergeCell ref="MMC1:MMD1"/>
    <mergeCell ref="MLG1:MLH1"/>
    <mergeCell ref="MLI1:MLJ1"/>
    <mergeCell ref="MLK1:MLL1"/>
    <mergeCell ref="MLM1:MLN1"/>
    <mergeCell ref="MLO1:MLP1"/>
    <mergeCell ref="MLQ1:MLR1"/>
    <mergeCell ref="MKU1:MKV1"/>
    <mergeCell ref="MKW1:MKX1"/>
    <mergeCell ref="MKY1:MKZ1"/>
    <mergeCell ref="MLA1:MLB1"/>
    <mergeCell ref="MLC1:MLD1"/>
    <mergeCell ref="MLE1:MLF1"/>
    <mergeCell ref="MKI1:MKJ1"/>
    <mergeCell ref="MKK1:MKL1"/>
    <mergeCell ref="MKM1:MKN1"/>
    <mergeCell ref="MKO1:MKP1"/>
    <mergeCell ref="MKQ1:MKR1"/>
    <mergeCell ref="MKS1:MKT1"/>
    <mergeCell ref="MJW1:MJX1"/>
    <mergeCell ref="MJY1:MJZ1"/>
    <mergeCell ref="MKA1:MKB1"/>
    <mergeCell ref="MKC1:MKD1"/>
    <mergeCell ref="MKE1:MKF1"/>
    <mergeCell ref="MKG1:MKH1"/>
    <mergeCell ref="MJK1:MJL1"/>
    <mergeCell ref="MJM1:MJN1"/>
    <mergeCell ref="MJO1:MJP1"/>
    <mergeCell ref="MJQ1:MJR1"/>
    <mergeCell ref="MJS1:MJT1"/>
    <mergeCell ref="MJU1:MJV1"/>
    <mergeCell ref="MIY1:MIZ1"/>
    <mergeCell ref="MJA1:MJB1"/>
    <mergeCell ref="MJC1:MJD1"/>
    <mergeCell ref="MJE1:MJF1"/>
    <mergeCell ref="MJG1:MJH1"/>
    <mergeCell ref="MJI1:MJJ1"/>
    <mergeCell ref="MIM1:MIN1"/>
    <mergeCell ref="MIO1:MIP1"/>
    <mergeCell ref="MIQ1:MIR1"/>
    <mergeCell ref="MIS1:MIT1"/>
    <mergeCell ref="MIU1:MIV1"/>
    <mergeCell ref="MIW1:MIX1"/>
    <mergeCell ref="MIA1:MIB1"/>
    <mergeCell ref="MIC1:MID1"/>
    <mergeCell ref="MIE1:MIF1"/>
    <mergeCell ref="MIG1:MIH1"/>
    <mergeCell ref="MII1:MIJ1"/>
    <mergeCell ref="MIK1:MIL1"/>
    <mergeCell ref="MHO1:MHP1"/>
    <mergeCell ref="MHQ1:MHR1"/>
    <mergeCell ref="MHS1:MHT1"/>
    <mergeCell ref="MHU1:MHV1"/>
    <mergeCell ref="MHW1:MHX1"/>
    <mergeCell ref="MHY1:MHZ1"/>
    <mergeCell ref="MHC1:MHD1"/>
    <mergeCell ref="MHE1:MHF1"/>
    <mergeCell ref="MHG1:MHH1"/>
    <mergeCell ref="MHI1:MHJ1"/>
    <mergeCell ref="MHK1:MHL1"/>
    <mergeCell ref="MHM1:MHN1"/>
    <mergeCell ref="MGQ1:MGR1"/>
    <mergeCell ref="MGS1:MGT1"/>
    <mergeCell ref="MGU1:MGV1"/>
    <mergeCell ref="MGW1:MGX1"/>
    <mergeCell ref="MGY1:MGZ1"/>
    <mergeCell ref="MHA1:MHB1"/>
    <mergeCell ref="MGE1:MGF1"/>
    <mergeCell ref="MGG1:MGH1"/>
    <mergeCell ref="MGI1:MGJ1"/>
    <mergeCell ref="MGK1:MGL1"/>
    <mergeCell ref="MGM1:MGN1"/>
    <mergeCell ref="MGO1:MGP1"/>
    <mergeCell ref="MFS1:MFT1"/>
    <mergeCell ref="MFU1:MFV1"/>
    <mergeCell ref="MFW1:MFX1"/>
    <mergeCell ref="MFY1:MFZ1"/>
    <mergeCell ref="MGA1:MGB1"/>
    <mergeCell ref="MGC1:MGD1"/>
    <mergeCell ref="MFG1:MFH1"/>
    <mergeCell ref="MFI1:MFJ1"/>
    <mergeCell ref="MFK1:MFL1"/>
    <mergeCell ref="MFM1:MFN1"/>
    <mergeCell ref="MFO1:MFP1"/>
    <mergeCell ref="MFQ1:MFR1"/>
    <mergeCell ref="MEU1:MEV1"/>
    <mergeCell ref="MEW1:MEX1"/>
    <mergeCell ref="MEY1:MEZ1"/>
    <mergeCell ref="MFA1:MFB1"/>
    <mergeCell ref="MFC1:MFD1"/>
    <mergeCell ref="MFE1:MFF1"/>
    <mergeCell ref="MEI1:MEJ1"/>
    <mergeCell ref="MEK1:MEL1"/>
    <mergeCell ref="MEM1:MEN1"/>
    <mergeCell ref="MEO1:MEP1"/>
    <mergeCell ref="MEQ1:MER1"/>
    <mergeCell ref="MES1:MET1"/>
    <mergeCell ref="MDW1:MDX1"/>
    <mergeCell ref="MDY1:MDZ1"/>
    <mergeCell ref="MEA1:MEB1"/>
    <mergeCell ref="MEC1:MED1"/>
    <mergeCell ref="MEE1:MEF1"/>
    <mergeCell ref="MEG1:MEH1"/>
    <mergeCell ref="MDK1:MDL1"/>
    <mergeCell ref="MDM1:MDN1"/>
    <mergeCell ref="MDO1:MDP1"/>
    <mergeCell ref="MDQ1:MDR1"/>
    <mergeCell ref="MDS1:MDT1"/>
    <mergeCell ref="MDU1:MDV1"/>
    <mergeCell ref="MCY1:MCZ1"/>
    <mergeCell ref="MDA1:MDB1"/>
    <mergeCell ref="MDC1:MDD1"/>
    <mergeCell ref="MDE1:MDF1"/>
    <mergeCell ref="MDG1:MDH1"/>
    <mergeCell ref="MDI1:MDJ1"/>
    <mergeCell ref="MCM1:MCN1"/>
    <mergeCell ref="MCO1:MCP1"/>
    <mergeCell ref="MCQ1:MCR1"/>
    <mergeCell ref="MCS1:MCT1"/>
    <mergeCell ref="MCU1:MCV1"/>
    <mergeCell ref="MCW1:MCX1"/>
    <mergeCell ref="MCA1:MCB1"/>
    <mergeCell ref="MCC1:MCD1"/>
    <mergeCell ref="MCE1:MCF1"/>
    <mergeCell ref="MCG1:MCH1"/>
    <mergeCell ref="MCI1:MCJ1"/>
    <mergeCell ref="MCK1:MCL1"/>
    <mergeCell ref="MBO1:MBP1"/>
    <mergeCell ref="MBQ1:MBR1"/>
    <mergeCell ref="MBS1:MBT1"/>
    <mergeCell ref="MBU1:MBV1"/>
    <mergeCell ref="MBW1:MBX1"/>
    <mergeCell ref="MBY1:MBZ1"/>
    <mergeCell ref="MBC1:MBD1"/>
    <mergeCell ref="MBE1:MBF1"/>
    <mergeCell ref="MBG1:MBH1"/>
    <mergeCell ref="MBI1:MBJ1"/>
    <mergeCell ref="MBK1:MBL1"/>
    <mergeCell ref="MBM1:MBN1"/>
    <mergeCell ref="MAQ1:MAR1"/>
    <mergeCell ref="MAS1:MAT1"/>
    <mergeCell ref="MAU1:MAV1"/>
    <mergeCell ref="MAW1:MAX1"/>
    <mergeCell ref="MAY1:MAZ1"/>
    <mergeCell ref="MBA1:MBB1"/>
    <mergeCell ref="MAE1:MAF1"/>
    <mergeCell ref="MAG1:MAH1"/>
    <mergeCell ref="MAI1:MAJ1"/>
    <mergeCell ref="MAK1:MAL1"/>
    <mergeCell ref="MAM1:MAN1"/>
    <mergeCell ref="MAO1:MAP1"/>
    <mergeCell ref="LZS1:LZT1"/>
    <mergeCell ref="LZU1:LZV1"/>
    <mergeCell ref="LZW1:LZX1"/>
    <mergeCell ref="LZY1:LZZ1"/>
    <mergeCell ref="MAA1:MAB1"/>
    <mergeCell ref="MAC1:MAD1"/>
    <mergeCell ref="LZG1:LZH1"/>
    <mergeCell ref="LZI1:LZJ1"/>
    <mergeCell ref="LZK1:LZL1"/>
    <mergeCell ref="LZM1:LZN1"/>
    <mergeCell ref="LZO1:LZP1"/>
    <mergeCell ref="LZQ1:LZR1"/>
    <mergeCell ref="LYU1:LYV1"/>
    <mergeCell ref="LYW1:LYX1"/>
    <mergeCell ref="LYY1:LYZ1"/>
    <mergeCell ref="LZA1:LZB1"/>
    <mergeCell ref="LZC1:LZD1"/>
    <mergeCell ref="LZE1:LZF1"/>
    <mergeCell ref="LYI1:LYJ1"/>
    <mergeCell ref="LYK1:LYL1"/>
    <mergeCell ref="LYM1:LYN1"/>
    <mergeCell ref="LYO1:LYP1"/>
    <mergeCell ref="LYQ1:LYR1"/>
    <mergeCell ref="LYS1:LYT1"/>
    <mergeCell ref="LXW1:LXX1"/>
    <mergeCell ref="LXY1:LXZ1"/>
    <mergeCell ref="LYA1:LYB1"/>
    <mergeCell ref="LYC1:LYD1"/>
    <mergeCell ref="LYE1:LYF1"/>
    <mergeCell ref="LYG1:LYH1"/>
    <mergeCell ref="LXK1:LXL1"/>
    <mergeCell ref="LXM1:LXN1"/>
    <mergeCell ref="LXO1:LXP1"/>
    <mergeCell ref="LXQ1:LXR1"/>
    <mergeCell ref="LXS1:LXT1"/>
    <mergeCell ref="LXU1:LXV1"/>
    <mergeCell ref="LWY1:LWZ1"/>
    <mergeCell ref="LXA1:LXB1"/>
    <mergeCell ref="LXC1:LXD1"/>
    <mergeCell ref="LXE1:LXF1"/>
    <mergeCell ref="LXG1:LXH1"/>
    <mergeCell ref="LXI1:LXJ1"/>
    <mergeCell ref="LWM1:LWN1"/>
    <mergeCell ref="LWO1:LWP1"/>
    <mergeCell ref="LWQ1:LWR1"/>
    <mergeCell ref="LWS1:LWT1"/>
    <mergeCell ref="LWU1:LWV1"/>
    <mergeCell ref="LWW1:LWX1"/>
    <mergeCell ref="LWA1:LWB1"/>
    <mergeCell ref="LWC1:LWD1"/>
    <mergeCell ref="LWE1:LWF1"/>
    <mergeCell ref="LWG1:LWH1"/>
    <mergeCell ref="LWI1:LWJ1"/>
    <mergeCell ref="LWK1:LWL1"/>
    <mergeCell ref="LVO1:LVP1"/>
    <mergeCell ref="LVQ1:LVR1"/>
    <mergeCell ref="LVS1:LVT1"/>
    <mergeCell ref="LVU1:LVV1"/>
    <mergeCell ref="LVW1:LVX1"/>
    <mergeCell ref="LVY1:LVZ1"/>
    <mergeCell ref="LVC1:LVD1"/>
    <mergeCell ref="LVE1:LVF1"/>
    <mergeCell ref="LVG1:LVH1"/>
    <mergeCell ref="LVI1:LVJ1"/>
    <mergeCell ref="LVK1:LVL1"/>
    <mergeCell ref="LVM1:LVN1"/>
    <mergeCell ref="LUQ1:LUR1"/>
    <mergeCell ref="LUS1:LUT1"/>
    <mergeCell ref="LUU1:LUV1"/>
    <mergeCell ref="LUW1:LUX1"/>
    <mergeCell ref="LUY1:LUZ1"/>
    <mergeCell ref="LVA1:LVB1"/>
    <mergeCell ref="LUE1:LUF1"/>
    <mergeCell ref="LUG1:LUH1"/>
    <mergeCell ref="LUI1:LUJ1"/>
    <mergeCell ref="LUK1:LUL1"/>
    <mergeCell ref="LUM1:LUN1"/>
    <mergeCell ref="LUO1:LUP1"/>
    <mergeCell ref="LTS1:LTT1"/>
    <mergeCell ref="LTU1:LTV1"/>
    <mergeCell ref="LTW1:LTX1"/>
    <mergeCell ref="LTY1:LTZ1"/>
    <mergeCell ref="LUA1:LUB1"/>
    <mergeCell ref="LUC1:LUD1"/>
    <mergeCell ref="LTG1:LTH1"/>
    <mergeCell ref="LTI1:LTJ1"/>
    <mergeCell ref="LTK1:LTL1"/>
    <mergeCell ref="LTM1:LTN1"/>
    <mergeCell ref="LTO1:LTP1"/>
    <mergeCell ref="LTQ1:LTR1"/>
    <mergeCell ref="LSU1:LSV1"/>
    <mergeCell ref="LSW1:LSX1"/>
    <mergeCell ref="LSY1:LSZ1"/>
    <mergeCell ref="LTA1:LTB1"/>
    <mergeCell ref="LTC1:LTD1"/>
    <mergeCell ref="LTE1:LTF1"/>
    <mergeCell ref="LSI1:LSJ1"/>
    <mergeCell ref="LSK1:LSL1"/>
    <mergeCell ref="LSM1:LSN1"/>
    <mergeCell ref="LSO1:LSP1"/>
    <mergeCell ref="LSQ1:LSR1"/>
    <mergeCell ref="LSS1:LST1"/>
    <mergeCell ref="LRW1:LRX1"/>
    <mergeCell ref="LRY1:LRZ1"/>
    <mergeCell ref="LSA1:LSB1"/>
    <mergeCell ref="LSC1:LSD1"/>
    <mergeCell ref="LSE1:LSF1"/>
    <mergeCell ref="LSG1:LSH1"/>
    <mergeCell ref="LRK1:LRL1"/>
    <mergeCell ref="LRM1:LRN1"/>
    <mergeCell ref="LRO1:LRP1"/>
    <mergeCell ref="LRQ1:LRR1"/>
    <mergeCell ref="LRS1:LRT1"/>
    <mergeCell ref="LRU1:LRV1"/>
    <mergeCell ref="LQY1:LQZ1"/>
    <mergeCell ref="LRA1:LRB1"/>
    <mergeCell ref="LRC1:LRD1"/>
    <mergeCell ref="LRE1:LRF1"/>
    <mergeCell ref="LRG1:LRH1"/>
    <mergeCell ref="LRI1:LRJ1"/>
    <mergeCell ref="LQM1:LQN1"/>
    <mergeCell ref="LQO1:LQP1"/>
    <mergeCell ref="LQQ1:LQR1"/>
    <mergeCell ref="LQS1:LQT1"/>
    <mergeCell ref="LQU1:LQV1"/>
    <mergeCell ref="LQW1:LQX1"/>
    <mergeCell ref="LQA1:LQB1"/>
    <mergeCell ref="LQC1:LQD1"/>
    <mergeCell ref="LQE1:LQF1"/>
    <mergeCell ref="LQG1:LQH1"/>
    <mergeCell ref="LQI1:LQJ1"/>
    <mergeCell ref="LQK1:LQL1"/>
    <mergeCell ref="LPO1:LPP1"/>
    <mergeCell ref="LPQ1:LPR1"/>
    <mergeCell ref="LPS1:LPT1"/>
    <mergeCell ref="LPU1:LPV1"/>
    <mergeCell ref="LPW1:LPX1"/>
    <mergeCell ref="LPY1:LPZ1"/>
    <mergeCell ref="LPC1:LPD1"/>
    <mergeCell ref="LPE1:LPF1"/>
    <mergeCell ref="LPG1:LPH1"/>
    <mergeCell ref="LPI1:LPJ1"/>
    <mergeCell ref="LPK1:LPL1"/>
    <mergeCell ref="LPM1:LPN1"/>
    <mergeCell ref="LOQ1:LOR1"/>
    <mergeCell ref="LOS1:LOT1"/>
    <mergeCell ref="LOU1:LOV1"/>
    <mergeCell ref="LOW1:LOX1"/>
    <mergeCell ref="LOY1:LOZ1"/>
    <mergeCell ref="LPA1:LPB1"/>
    <mergeCell ref="LOE1:LOF1"/>
    <mergeCell ref="LOG1:LOH1"/>
    <mergeCell ref="LOI1:LOJ1"/>
    <mergeCell ref="LOK1:LOL1"/>
    <mergeCell ref="LOM1:LON1"/>
    <mergeCell ref="LOO1:LOP1"/>
    <mergeCell ref="LNS1:LNT1"/>
    <mergeCell ref="LNU1:LNV1"/>
    <mergeCell ref="LNW1:LNX1"/>
    <mergeCell ref="LNY1:LNZ1"/>
    <mergeCell ref="LOA1:LOB1"/>
    <mergeCell ref="LOC1:LOD1"/>
    <mergeCell ref="LNG1:LNH1"/>
    <mergeCell ref="LNI1:LNJ1"/>
    <mergeCell ref="LNK1:LNL1"/>
    <mergeCell ref="LNM1:LNN1"/>
    <mergeCell ref="LNO1:LNP1"/>
    <mergeCell ref="LNQ1:LNR1"/>
    <mergeCell ref="LMU1:LMV1"/>
    <mergeCell ref="LMW1:LMX1"/>
    <mergeCell ref="LMY1:LMZ1"/>
    <mergeCell ref="LNA1:LNB1"/>
    <mergeCell ref="LNC1:LND1"/>
    <mergeCell ref="LNE1:LNF1"/>
    <mergeCell ref="LMI1:LMJ1"/>
    <mergeCell ref="LMK1:LML1"/>
    <mergeCell ref="LMM1:LMN1"/>
    <mergeCell ref="LMO1:LMP1"/>
    <mergeCell ref="LMQ1:LMR1"/>
    <mergeCell ref="LMS1:LMT1"/>
    <mergeCell ref="LLW1:LLX1"/>
    <mergeCell ref="LLY1:LLZ1"/>
    <mergeCell ref="LMA1:LMB1"/>
    <mergeCell ref="LMC1:LMD1"/>
    <mergeCell ref="LME1:LMF1"/>
    <mergeCell ref="LMG1:LMH1"/>
    <mergeCell ref="LLK1:LLL1"/>
    <mergeCell ref="LLM1:LLN1"/>
    <mergeCell ref="LLO1:LLP1"/>
    <mergeCell ref="LLQ1:LLR1"/>
    <mergeCell ref="LLS1:LLT1"/>
    <mergeCell ref="LLU1:LLV1"/>
    <mergeCell ref="LKY1:LKZ1"/>
    <mergeCell ref="LLA1:LLB1"/>
    <mergeCell ref="LLC1:LLD1"/>
    <mergeCell ref="LLE1:LLF1"/>
    <mergeCell ref="LLG1:LLH1"/>
    <mergeCell ref="LLI1:LLJ1"/>
    <mergeCell ref="LKM1:LKN1"/>
    <mergeCell ref="LKO1:LKP1"/>
    <mergeCell ref="LKQ1:LKR1"/>
    <mergeCell ref="LKS1:LKT1"/>
    <mergeCell ref="LKU1:LKV1"/>
    <mergeCell ref="LKW1:LKX1"/>
    <mergeCell ref="LKA1:LKB1"/>
    <mergeCell ref="LKC1:LKD1"/>
    <mergeCell ref="LKE1:LKF1"/>
    <mergeCell ref="LKG1:LKH1"/>
    <mergeCell ref="LKI1:LKJ1"/>
    <mergeCell ref="LKK1:LKL1"/>
    <mergeCell ref="LJO1:LJP1"/>
    <mergeCell ref="LJQ1:LJR1"/>
    <mergeCell ref="LJS1:LJT1"/>
    <mergeCell ref="LJU1:LJV1"/>
    <mergeCell ref="LJW1:LJX1"/>
    <mergeCell ref="LJY1:LJZ1"/>
    <mergeCell ref="LJC1:LJD1"/>
    <mergeCell ref="LJE1:LJF1"/>
    <mergeCell ref="LJG1:LJH1"/>
    <mergeCell ref="LJI1:LJJ1"/>
    <mergeCell ref="LJK1:LJL1"/>
    <mergeCell ref="LJM1:LJN1"/>
    <mergeCell ref="LIQ1:LIR1"/>
    <mergeCell ref="LIS1:LIT1"/>
    <mergeCell ref="LIU1:LIV1"/>
    <mergeCell ref="LIW1:LIX1"/>
    <mergeCell ref="LIY1:LIZ1"/>
    <mergeCell ref="LJA1:LJB1"/>
    <mergeCell ref="LIE1:LIF1"/>
    <mergeCell ref="LIG1:LIH1"/>
    <mergeCell ref="LII1:LIJ1"/>
    <mergeCell ref="LIK1:LIL1"/>
    <mergeCell ref="LIM1:LIN1"/>
    <mergeCell ref="LIO1:LIP1"/>
    <mergeCell ref="LHS1:LHT1"/>
    <mergeCell ref="LHU1:LHV1"/>
    <mergeCell ref="LHW1:LHX1"/>
    <mergeCell ref="LHY1:LHZ1"/>
    <mergeCell ref="LIA1:LIB1"/>
    <mergeCell ref="LIC1:LID1"/>
    <mergeCell ref="LHG1:LHH1"/>
    <mergeCell ref="LHI1:LHJ1"/>
    <mergeCell ref="LHK1:LHL1"/>
    <mergeCell ref="LHM1:LHN1"/>
    <mergeCell ref="LHO1:LHP1"/>
    <mergeCell ref="LHQ1:LHR1"/>
    <mergeCell ref="LGU1:LGV1"/>
    <mergeCell ref="LGW1:LGX1"/>
    <mergeCell ref="LGY1:LGZ1"/>
    <mergeCell ref="LHA1:LHB1"/>
    <mergeCell ref="LHC1:LHD1"/>
    <mergeCell ref="LHE1:LHF1"/>
    <mergeCell ref="LGI1:LGJ1"/>
    <mergeCell ref="LGK1:LGL1"/>
    <mergeCell ref="LGM1:LGN1"/>
    <mergeCell ref="LGO1:LGP1"/>
    <mergeCell ref="LGQ1:LGR1"/>
    <mergeCell ref="LGS1:LGT1"/>
    <mergeCell ref="LFW1:LFX1"/>
    <mergeCell ref="LFY1:LFZ1"/>
    <mergeCell ref="LGA1:LGB1"/>
    <mergeCell ref="LGC1:LGD1"/>
    <mergeCell ref="LGE1:LGF1"/>
    <mergeCell ref="LGG1:LGH1"/>
    <mergeCell ref="LFK1:LFL1"/>
    <mergeCell ref="LFM1:LFN1"/>
    <mergeCell ref="LFO1:LFP1"/>
    <mergeCell ref="LFQ1:LFR1"/>
    <mergeCell ref="LFS1:LFT1"/>
    <mergeCell ref="LFU1:LFV1"/>
    <mergeCell ref="LEY1:LEZ1"/>
    <mergeCell ref="LFA1:LFB1"/>
    <mergeCell ref="LFC1:LFD1"/>
    <mergeCell ref="LFE1:LFF1"/>
    <mergeCell ref="LFG1:LFH1"/>
    <mergeCell ref="LFI1:LFJ1"/>
    <mergeCell ref="LEM1:LEN1"/>
    <mergeCell ref="LEO1:LEP1"/>
    <mergeCell ref="LEQ1:LER1"/>
    <mergeCell ref="LES1:LET1"/>
    <mergeCell ref="LEU1:LEV1"/>
    <mergeCell ref="LEW1:LEX1"/>
    <mergeCell ref="LEA1:LEB1"/>
    <mergeCell ref="LEC1:LED1"/>
    <mergeCell ref="LEE1:LEF1"/>
    <mergeCell ref="LEG1:LEH1"/>
    <mergeCell ref="LEI1:LEJ1"/>
    <mergeCell ref="LEK1:LEL1"/>
    <mergeCell ref="LDO1:LDP1"/>
    <mergeCell ref="LDQ1:LDR1"/>
    <mergeCell ref="LDS1:LDT1"/>
    <mergeCell ref="LDU1:LDV1"/>
    <mergeCell ref="LDW1:LDX1"/>
    <mergeCell ref="LDY1:LDZ1"/>
    <mergeCell ref="LDC1:LDD1"/>
    <mergeCell ref="LDE1:LDF1"/>
    <mergeCell ref="LDG1:LDH1"/>
    <mergeCell ref="LDI1:LDJ1"/>
    <mergeCell ref="LDK1:LDL1"/>
    <mergeCell ref="LDM1:LDN1"/>
    <mergeCell ref="LCQ1:LCR1"/>
    <mergeCell ref="LCS1:LCT1"/>
    <mergeCell ref="LCU1:LCV1"/>
    <mergeCell ref="LCW1:LCX1"/>
    <mergeCell ref="LCY1:LCZ1"/>
    <mergeCell ref="LDA1:LDB1"/>
    <mergeCell ref="LCE1:LCF1"/>
    <mergeCell ref="LCG1:LCH1"/>
    <mergeCell ref="LCI1:LCJ1"/>
    <mergeCell ref="LCK1:LCL1"/>
    <mergeCell ref="LCM1:LCN1"/>
    <mergeCell ref="LCO1:LCP1"/>
    <mergeCell ref="LBS1:LBT1"/>
    <mergeCell ref="LBU1:LBV1"/>
    <mergeCell ref="LBW1:LBX1"/>
    <mergeCell ref="LBY1:LBZ1"/>
    <mergeCell ref="LCA1:LCB1"/>
    <mergeCell ref="LCC1:LCD1"/>
    <mergeCell ref="LBG1:LBH1"/>
    <mergeCell ref="LBI1:LBJ1"/>
    <mergeCell ref="LBK1:LBL1"/>
    <mergeCell ref="LBM1:LBN1"/>
    <mergeCell ref="LBO1:LBP1"/>
    <mergeCell ref="LBQ1:LBR1"/>
    <mergeCell ref="LAU1:LAV1"/>
    <mergeCell ref="LAW1:LAX1"/>
    <mergeCell ref="LAY1:LAZ1"/>
    <mergeCell ref="LBA1:LBB1"/>
    <mergeCell ref="LBC1:LBD1"/>
    <mergeCell ref="LBE1:LBF1"/>
    <mergeCell ref="LAI1:LAJ1"/>
    <mergeCell ref="LAK1:LAL1"/>
    <mergeCell ref="LAM1:LAN1"/>
    <mergeCell ref="LAO1:LAP1"/>
    <mergeCell ref="LAQ1:LAR1"/>
    <mergeCell ref="LAS1:LAT1"/>
    <mergeCell ref="KZW1:KZX1"/>
    <mergeCell ref="KZY1:KZZ1"/>
    <mergeCell ref="LAA1:LAB1"/>
    <mergeCell ref="LAC1:LAD1"/>
    <mergeCell ref="LAE1:LAF1"/>
    <mergeCell ref="LAG1:LAH1"/>
    <mergeCell ref="KZK1:KZL1"/>
    <mergeCell ref="KZM1:KZN1"/>
    <mergeCell ref="KZO1:KZP1"/>
    <mergeCell ref="KZQ1:KZR1"/>
    <mergeCell ref="KZS1:KZT1"/>
    <mergeCell ref="KZU1:KZV1"/>
    <mergeCell ref="KYY1:KYZ1"/>
    <mergeCell ref="KZA1:KZB1"/>
    <mergeCell ref="KZC1:KZD1"/>
    <mergeCell ref="KZE1:KZF1"/>
    <mergeCell ref="KZG1:KZH1"/>
    <mergeCell ref="KZI1:KZJ1"/>
    <mergeCell ref="KYM1:KYN1"/>
    <mergeCell ref="KYO1:KYP1"/>
    <mergeCell ref="KYQ1:KYR1"/>
    <mergeCell ref="KYS1:KYT1"/>
    <mergeCell ref="KYU1:KYV1"/>
    <mergeCell ref="KYW1:KYX1"/>
    <mergeCell ref="KYA1:KYB1"/>
    <mergeCell ref="KYC1:KYD1"/>
    <mergeCell ref="KYE1:KYF1"/>
    <mergeCell ref="KYG1:KYH1"/>
    <mergeCell ref="KYI1:KYJ1"/>
    <mergeCell ref="KYK1:KYL1"/>
    <mergeCell ref="KXO1:KXP1"/>
    <mergeCell ref="KXQ1:KXR1"/>
    <mergeCell ref="KXS1:KXT1"/>
    <mergeCell ref="KXU1:KXV1"/>
    <mergeCell ref="KXW1:KXX1"/>
    <mergeCell ref="KXY1:KXZ1"/>
    <mergeCell ref="KXC1:KXD1"/>
    <mergeCell ref="KXE1:KXF1"/>
    <mergeCell ref="KXG1:KXH1"/>
    <mergeCell ref="KXI1:KXJ1"/>
    <mergeCell ref="KXK1:KXL1"/>
    <mergeCell ref="KXM1:KXN1"/>
    <mergeCell ref="KWQ1:KWR1"/>
    <mergeCell ref="KWS1:KWT1"/>
    <mergeCell ref="KWU1:KWV1"/>
    <mergeCell ref="KWW1:KWX1"/>
    <mergeCell ref="KWY1:KWZ1"/>
    <mergeCell ref="KXA1:KXB1"/>
    <mergeCell ref="KWE1:KWF1"/>
    <mergeCell ref="KWG1:KWH1"/>
    <mergeCell ref="KWI1:KWJ1"/>
    <mergeCell ref="KWK1:KWL1"/>
    <mergeCell ref="KWM1:KWN1"/>
    <mergeCell ref="KWO1:KWP1"/>
    <mergeCell ref="KVS1:KVT1"/>
    <mergeCell ref="KVU1:KVV1"/>
    <mergeCell ref="KVW1:KVX1"/>
    <mergeCell ref="KVY1:KVZ1"/>
    <mergeCell ref="KWA1:KWB1"/>
    <mergeCell ref="KWC1:KWD1"/>
    <mergeCell ref="KVG1:KVH1"/>
    <mergeCell ref="KVI1:KVJ1"/>
    <mergeCell ref="KVK1:KVL1"/>
    <mergeCell ref="KVM1:KVN1"/>
    <mergeCell ref="KVO1:KVP1"/>
    <mergeCell ref="KVQ1:KVR1"/>
    <mergeCell ref="KUU1:KUV1"/>
    <mergeCell ref="KUW1:KUX1"/>
    <mergeCell ref="KUY1:KUZ1"/>
    <mergeCell ref="KVA1:KVB1"/>
    <mergeCell ref="KVC1:KVD1"/>
    <mergeCell ref="KVE1:KVF1"/>
    <mergeCell ref="KUI1:KUJ1"/>
    <mergeCell ref="KUK1:KUL1"/>
    <mergeCell ref="KUM1:KUN1"/>
    <mergeCell ref="KUO1:KUP1"/>
    <mergeCell ref="KUQ1:KUR1"/>
    <mergeCell ref="KUS1:KUT1"/>
    <mergeCell ref="KTW1:KTX1"/>
    <mergeCell ref="KTY1:KTZ1"/>
    <mergeCell ref="KUA1:KUB1"/>
    <mergeCell ref="KUC1:KUD1"/>
    <mergeCell ref="KUE1:KUF1"/>
    <mergeCell ref="KUG1:KUH1"/>
    <mergeCell ref="KTK1:KTL1"/>
    <mergeCell ref="KTM1:KTN1"/>
    <mergeCell ref="KTO1:KTP1"/>
    <mergeCell ref="KTQ1:KTR1"/>
    <mergeCell ref="KTS1:KTT1"/>
    <mergeCell ref="KTU1:KTV1"/>
    <mergeCell ref="KSY1:KSZ1"/>
    <mergeCell ref="KTA1:KTB1"/>
    <mergeCell ref="KTC1:KTD1"/>
    <mergeCell ref="KTE1:KTF1"/>
    <mergeCell ref="KTG1:KTH1"/>
    <mergeCell ref="KTI1:KTJ1"/>
    <mergeCell ref="KSM1:KSN1"/>
    <mergeCell ref="KSO1:KSP1"/>
    <mergeCell ref="KSQ1:KSR1"/>
    <mergeCell ref="KSS1:KST1"/>
    <mergeCell ref="KSU1:KSV1"/>
    <mergeCell ref="KSW1:KSX1"/>
    <mergeCell ref="KSA1:KSB1"/>
    <mergeCell ref="KSC1:KSD1"/>
    <mergeCell ref="KSE1:KSF1"/>
    <mergeCell ref="KSG1:KSH1"/>
    <mergeCell ref="KSI1:KSJ1"/>
    <mergeCell ref="KSK1:KSL1"/>
    <mergeCell ref="KRO1:KRP1"/>
    <mergeCell ref="KRQ1:KRR1"/>
    <mergeCell ref="KRS1:KRT1"/>
    <mergeCell ref="KRU1:KRV1"/>
    <mergeCell ref="KRW1:KRX1"/>
    <mergeCell ref="KRY1:KRZ1"/>
    <mergeCell ref="KRC1:KRD1"/>
    <mergeCell ref="KRE1:KRF1"/>
    <mergeCell ref="KRG1:KRH1"/>
    <mergeCell ref="KRI1:KRJ1"/>
    <mergeCell ref="KRK1:KRL1"/>
    <mergeCell ref="KRM1:KRN1"/>
    <mergeCell ref="KQQ1:KQR1"/>
    <mergeCell ref="KQS1:KQT1"/>
    <mergeCell ref="KQU1:KQV1"/>
    <mergeCell ref="KQW1:KQX1"/>
    <mergeCell ref="KQY1:KQZ1"/>
    <mergeCell ref="KRA1:KRB1"/>
    <mergeCell ref="KQE1:KQF1"/>
    <mergeCell ref="KQG1:KQH1"/>
    <mergeCell ref="KQI1:KQJ1"/>
    <mergeCell ref="KQK1:KQL1"/>
    <mergeCell ref="KQM1:KQN1"/>
    <mergeCell ref="KQO1:KQP1"/>
    <mergeCell ref="KPS1:KPT1"/>
    <mergeCell ref="KPU1:KPV1"/>
    <mergeCell ref="KPW1:KPX1"/>
    <mergeCell ref="KPY1:KPZ1"/>
    <mergeCell ref="KQA1:KQB1"/>
    <mergeCell ref="KQC1:KQD1"/>
    <mergeCell ref="KPG1:KPH1"/>
    <mergeCell ref="KPI1:KPJ1"/>
    <mergeCell ref="KPK1:KPL1"/>
    <mergeCell ref="KPM1:KPN1"/>
    <mergeCell ref="KPO1:KPP1"/>
    <mergeCell ref="KPQ1:KPR1"/>
    <mergeCell ref="KOU1:KOV1"/>
    <mergeCell ref="KOW1:KOX1"/>
    <mergeCell ref="KOY1:KOZ1"/>
    <mergeCell ref="KPA1:KPB1"/>
    <mergeCell ref="KPC1:KPD1"/>
    <mergeCell ref="KPE1:KPF1"/>
    <mergeCell ref="KOI1:KOJ1"/>
    <mergeCell ref="KOK1:KOL1"/>
    <mergeCell ref="KOM1:KON1"/>
    <mergeCell ref="KOO1:KOP1"/>
    <mergeCell ref="KOQ1:KOR1"/>
    <mergeCell ref="KOS1:KOT1"/>
    <mergeCell ref="KNW1:KNX1"/>
    <mergeCell ref="KNY1:KNZ1"/>
    <mergeCell ref="KOA1:KOB1"/>
    <mergeCell ref="KOC1:KOD1"/>
    <mergeCell ref="KOE1:KOF1"/>
    <mergeCell ref="KOG1:KOH1"/>
    <mergeCell ref="KNK1:KNL1"/>
    <mergeCell ref="KNM1:KNN1"/>
    <mergeCell ref="KNO1:KNP1"/>
    <mergeCell ref="KNQ1:KNR1"/>
    <mergeCell ref="KNS1:KNT1"/>
    <mergeCell ref="KNU1:KNV1"/>
    <mergeCell ref="KMY1:KMZ1"/>
    <mergeCell ref="KNA1:KNB1"/>
    <mergeCell ref="KNC1:KND1"/>
    <mergeCell ref="KNE1:KNF1"/>
    <mergeCell ref="KNG1:KNH1"/>
    <mergeCell ref="KNI1:KNJ1"/>
    <mergeCell ref="KMM1:KMN1"/>
    <mergeCell ref="KMO1:KMP1"/>
    <mergeCell ref="KMQ1:KMR1"/>
    <mergeCell ref="KMS1:KMT1"/>
    <mergeCell ref="KMU1:KMV1"/>
    <mergeCell ref="KMW1:KMX1"/>
    <mergeCell ref="KMA1:KMB1"/>
    <mergeCell ref="KMC1:KMD1"/>
    <mergeCell ref="KME1:KMF1"/>
    <mergeCell ref="KMG1:KMH1"/>
    <mergeCell ref="KMI1:KMJ1"/>
    <mergeCell ref="KMK1:KML1"/>
    <mergeCell ref="KLO1:KLP1"/>
    <mergeCell ref="KLQ1:KLR1"/>
    <mergeCell ref="KLS1:KLT1"/>
    <mergeCell ref="KLU1:KLV1"/>
    <mergeCell ref="KLW1:KLX1"/>
    <mergeCell ref="KLY1:KLZ1"/>
    <mergeCell ref="KLC1:KLD1"/>
    <mergeCell ref="KLE1:KLF1"/>
    <mergeCell ref="KLG1:KLH1"/>
    <mergeCell ref="KLI1:KLJ1"/>
    <mergeCell ref="KLK1:KLL1"/>
    <mergeCell ref="KLM1:KLN1"/>
    <mergeCell ref="KKQ1:KKR1"/>
    <mergeCell ref="KKS1:KKT1"/>
    <mergeCell ref="KKU1:KKV1"/>
    <mergeCell ref="KKW1:KKX1"/>
    <mergeCell ref="KKY1:KKZ1"/>
    <mergeCell ref="KLA1:KLB1"/>
    <mergeCell ref="KKE1:KKF1"/>
    <mergeCell ref="KKG1:KKH1"/>
    <mergeCell ref="KKI1:KKJ1"/>
    <mergeCell ref="KKK1:KKL1"/>
    <mergeCell ref="KKM1:KKN1"/>
    <mergeCell ref="KKO1:KKP1"/>
    <mergeCell ref="KJS1:KJT1"/>
    <mergeCell ref="KJU1:KJV1"/>
    <mergeCell ref="KJW1:KJX1"/>
    <mergeCell ref="KJY1:KJZ1"/>
    <mergeCell ref="KKA1:KKB1"/>
    <mergeCell ref="KKC1:KKD1"/>
    <mergeCell ref="KJG1:KJH1"/>
    <mergeCell ref="KJI1:KJJ1"/>
    <mergeCell ref="KJK1:KJL1"/>
    <mergeCell ref="KJM1:KJN1"/>
    <mergeCell ref="KJO1:KJP1"/>
    <mergeCell ref="KJQ1:KJR1"/>
    <mergeCell ref="KIU1:KIV1"/>
    <mergeCell ref="KIW1:KIX1"/>
    <mergeCell ref="KIY1:KIZ1"/>
    <mergeCell ref="KJA1:KJB1"/>
    <mergeCell ref="KJC1:KJD1"/>
    <mergeCell ref="KJE1:KJF1"/>
    <mergeCell ref="KII1:KIJ1"/>
    <mergeCell ref="KIK1:KIL1"/>
    <mergeCell ref="KIM1:KIN1"/>
    <mergeCell ref="KIO1:KIP1"/>
    <mergeCell ref="KIQ1:KIR1"/>
    <mergeCell ref="KIS1:KIT1"/>
    <mergeCell ref="KHW1:KHX1"/>
    <mergeCell ref="KHY1:KHZ1"/>
    <mergeCell ref="KIA1:KIB1"/>
    <mergeCell ref="KIC1:KID1"/>
    <mergeCell ref="KIE1:KIF1"/>
    <mergeCell ref="KIG1:KIH1"/>
    <mergeCell ref="KHK1:KHL1"/>
    <mergeCell ref="KHM1:KHN1"/>
    <mergeCell ref="KHO1:KHP1"/>
    <mergeCell ref="KHQ1:KHR1"/>
    <mergeCell ref="KHS1:KHT1"/>
    <mergeCell ref="KHU1:KHV1"/>
    <mergeCell ref="KGY1:KGZ1"/>
    <mergeCell ref="KHA1:KHB1"/>
    <mergeCell ref="KHC1:KHD1"/>
    <mergeCell ref="KHE1:KHF1"/>
    <mergeCell ref="KHG1:KHH1"/>
    <mergeCell ref="KHI1:KHJ1"/>
    <mergeCell ref="KGM1:KGN1"/>
    <mergeCell ref="KGO1:KGP1"/>
    <mergeCell ref="KGQ1:KGR1"/>
    <mergeCell ref="KGS1:KGT1"/>
    <mergeCell ref="KGU1:KGV1"/>
    <mergeCell ref="KGW1:KGX1"/>
    <mergeCell ref="KGA1:KGB1"/>
    <mergeCell ref="KGC1:KGD1"/>
    <mergeCell ref="KGE1:KGF1"/>
    <mergeCell ref="KGG1:KGH1"/>
    <mergeCell ref="KGI1:KGJ1"/>
    <mergeCell ref="KGK1:KGL1"/>
    <mergeCell ref="KFO1:KFP1"/>
    <mergeCell ref="KFQ1:KFR1"/>
    <mergeCell ref="KFS1:KFT1"/>
    <mergeCell ref="KFU1:KFV1"/>
    <mergeCell ref="KFW1:KFX1"/>
    <mergeCell ref="KFY1:KFZ1"/>
    <mergeCell ref="KFC1:KFD1"/>
    <mergeCell ref="KFE1:KFF1"/>
    <mergeCell ref="KFG1:KFH1"/>
    <mergeCell ref="KFI1:KFJ1"/>
    <mergeCell ref="KFK1:KFL1"/>
    <mergeCell ref="KFM1:KFN1"/>
    <mergeCell ref="KEQ1:KER1"/>
    <mergeCell ref="KES1:KET1"/>
    <mergeCell ref="KEU1:KEV1"/>
    <mergeCell ref="KEW1:KEX1"/>
    <mergeCell ref="KEY1:KEZ1"/>
    <mergeCell ref="KFA1:KFB1"/>
    <mergeCell ref="KEE1:KEF1"/>
    <mergeCell ref="KEG1:KEH1"/>
    <mergeCell ref="KEI1:KEJ1"/>
    <mergeCell ref="KEK1:KEL1"/>
    <mergeCell ref="KEM1:KEN1"/>
    <mergeCell ref="KEO1:KEP1"/>
    <mergeCell ref="KDS1:KDT1"/>
    <mergeCell ref="KDU1:KDV1"/>
    <mergeCell ref="KDW1:KDX1"/>
    <mergeCell ref="KDY1:KDZ1"/>
    <mergeCell ref="KEA1:KEB1"/>
    <mergeCell ref="KEC1:KED1"/>
    <mergeCell ref="KDG1:KDH1"/>
    <mergeCell ref="KDI1:KDJ1"/>
    <mergeCell ref="KDK1:KDL1"/>
    <mergeCell ref="KDM1:KDN1"/>
    <mergeCell ref="KDO1:KDP1"/>
    <mergeCell ref="KDQ1:KDR1"/>
    <mergeCell ref="KCU1:KCV1"/>
    <mergeCell ref="KCW1:KCX1"/>
    <mergeCell ref="KCY1:KCZ1"/>
    <mergeCell ref="KDA1:KDB1"/>
    <mergeCell ref="KDC1:KDD1"/>
    <mergeCell ref="KDE1:KDF1"/>
    <mergeCell ref="KCI1:KCJ1"/>
    <mergeCell ref="KCK1:KCL1"/>
    <mergeCell ref="KCM1:KCN1"/>
    <mergeCell ref="KCO1:KCP1"/>
    <mergeCell ref="KCQ1:KCR1"/>
    <mergeCell ref="KCS1:KCT1"/>
    <mergeCell ref="KBW1:KBX1"/>
    <mergeCell ref="KBY1:KBZ1"/>
    <mergeCell ref="KCA1:KCB1"/>
    <mergeCell ref="KCC1:KCD1"/>
    <mergeCell ref="KCE1:KCF1"/>
    <mergeCell ref="KCG1:KCH1"/>
    <mergeCell ref="KBK1:KBL1"/>
    <mergeCell ref="KBM1:KBN1"/>
    <mergeCell ref="KBO1:KBP1"/>
    <mergeCell ref="KBQ1:KBR1"/>
    <mergeCell ref="KBS1:KBT1"/>
    <mergeCell ref="KBU1:KBV1"/>
    <mergeCell ref="KAY1:KAZ1"/>
    <mergeCell ref="KBA1:KBB1"/>
    <mergeCell ref="KBC1:KBD1"/>
    <mergeCell ref="KBE1:KBF1"/>
    <mergeCell ref="KBG1:KBH1"/>
    <mergeCell ref="KBI1:KBJ1"/>
    <mergeCell ref="KAM1:KAN1"/>
    <mergeCell ref="KAO1:KAP1"/>
    <mergeCell ref="KAQ1:KAR1"/>
    <mergeCell ref="KAS1:KAT1"/>
    <mergeCell ref="KAU1:KAV1"/>
    <mergeCell ref="KAW1:KAX1"/>
    <mergeCell ref="KAA1:KAB1"/>
    <mergeCell ref="KAC1:KAD1"/>
    <mergeCell ref="KAE1:KAF1"/>
    <mergeCell ref="KAG1:KAH1"/>
    <mergeCell ref="KAI1:KAJ1"/>
    <mergeCell ref="KAK1:KAL1"/>
    <mergeCell ref="JZO1:JZP1"/>
    <mergeCell ref="JZQ1:JZR1"/>
    <mergeCell ref="JZS1:JZT1"/>
    <mergeCell ref="JZU1:JZV1"/>
    <mergeCell ref="JZW1:JZX1"/>
    <mergeCell ref="JZY1:JZZ1"/>
    <mergeCell ref="JZC1:JZD1"/>
    <mergeCell ref="JZE1:JZF1"/>
    <mergeCell ref="JZG1:JZH1"/>
    <mergeCell ref="JZI1:JZJ1"/>
    <mergeCell ref="JZK1:JZL1"/>
    <mergeCell ref="JZM1:JZN1"/>
    <mergeCell ref="JYQ1:JYR1"/>
    <mergeCell ref="JYS1:JYT1"/>
    <mergeCell ref="JYU1:JYV1"/>
    <mergeCell ref="JYW1:JYX1"/>
    <mergeCell ref="JYY1:JYZ1"/>
    <mergeCell ref="JZA1:JZB1"/>
    <mergeCell ref="JYE1:JYF1"/>
    <mergeCell ref="JYG1:JYH1"/>
    <mergeCell ref="JYI1:JYJ1"/>
    <mergeCell ref="JYK1:JYL1"/>
    <mergeCell ref="JYM1:JYN1"/>
    <mergeCell ref="JYO1:JYP1"/>
    <mergeCell ref="JXS1:JXT1"/>
    <mergeCell ref="JXU1:JXV1"/>
    <mergeCell ref="JXW1:JXX1"/>
    <mergeCell ref="JXY1:JXZ1"/>
    <mergeCell ref="JYA1:JYB1"/>
    <mergeCell ref="JYC1:JYD1"/>
    <mergeCell ref="JXG1:JXH1"/>
    <mergeCell ref="JXI1:JXJ1"/>
    <mergeCell ref="JXK1:JXL1"/>
    <mergeCell ref="JXM1:JXN1"/>
    <mergeCell ref="JXO1:JXP1"/>
    <mergeCell ref="JXQ1:JXR1"/>
    <mergeCell ref="JWU1:JWV1"/>
    <mergeCell ref="JWW1:JWX1"/>
    <mergeCell ref="JWY1:JWZ1"/>
    <mergeCell ref="JXA1:JXB1"/>
    <mergeCell ref="JXC1:JXD1"/>
    <mergeCell ref="JXE1:JXF1"/>
    <mergeCell ref="JWI1:JWJ1"/>
    <mergeCell ref="JWK1:JWL1"/>
    <mergeCell ref="JWM1:JWN1"/>
    <mergeCell ref="JWO1:JWP1"/>
    <mergeCell ref="JWQ1:JWR1"/>
    <mergeCell ref="JWS1:JWT1"/>
    <mergeCell ref="JVW1:JVX1"/>
    <mergeCell ref="JVY1:JVZ1"/>
    <mergeCell ref="JWA1:JWB1"/>
    <mergeCell ref="JWC1:JWD1"/>
    <mergeCell ref="JWE1:JWF1"/>
    <mergeCell ref="JWG1:JWH1"/>
    <mergeCell ref="JVK1:JVL1"/>
    <mergeCell ref="JVM1:JVN1"/>
    <mergeCell ref="JVO1:JVP1"/>
    <mergeCell ref="JVQ1:JVR1"/>
    <mergeCell ref="JVS1:JVT1"/>
    <mergeCell ref="JVU1:JVV1"/>
    <mergeCell ref="JUY1:JUZ1"/>
    <mergeCell ref="JVA1:JVB1"/>
    <mergeCell ref="JVC1:JVD1"/>
    <mergeCell ref="JVE1:JVF1"/>
    <mergeCell ref="JVG1:JVH1"/>
    <mergeCell ref="JVI1:JVJ1"/>
    <mergeCell ref="JUM1:JUN1"/>
    <mergeCell ref="JUO1:JUP1"/>
    <mergeCell ref="JUQ1:JUR1"/>
    <mergeCell ref="JUS1:JUT1"/>
    <mergeCell ref="JUU1:JUV1"/>
    <mergeCell ref="JUW1:JUX1"/>
    <mergeCell ref="JUA1:JUB1"/>
    <mergeCell ref="JUC1:JUD1"/>
    <mergeCell ref="JUE1:JUF1"/>
    <mergeCell ref="JUG1:JUH1"/>
    <mergeCell ref="JUI1:JUJ1"/>
    <mergeCell ref="JUK1:JUL1"/>
    <mergeCell ref="JTO1:JTP1"/>
    <mergeCell ref="JTQ1:JTR1"/>
    <mergeCell ref="JTS1:JTT1"/>
    <mergeCell ref="JTU1:JTV1"/>
    <mergeCell ref="JTW1:JTX1"/>
    <mergeCell ref="JTY1:JTZ1"/>
    <mergeCell ref="JTC1:JTD1"/>
    <mergeCell ref="JTE1:JTF1"/>
    <mergeCell ref="JTG1:JTH1"/>
    <mergeCell ref="JTI1:JTJ1"/>
    <mergeCell ref="JTK1:JTL1"/>
    <mergeCell ref="JTM1:JTN1"/>
    <mergeCell ref="JSQ1:JSR1"/>
    <mergeCell ref="JSS1:JST1"/>
    <mergeCell ref="JSU1:JSV1"/>
    <mergeCell ref="JSW1:JSX1"/>
    <mergeCell ref="JSY1:JSZ1"/>
    <mergeCell ref="JTA1:JTB1"/>
    <mergeCell ref="JSE1:JSF1"/>
    <mergeCell ref="JSG1:JSH1"/>
    <mergeCell ref="JSI1:JSJ1"/>
    <mergeCell ref="JSK1:JSL1"/>
    <mergeCell ref="JSM1:JSN1"/>
    <mergeCell ref="JSO1:JSP1"/>
    <mergeCell ref="JRS1:JRT1"/>
    <mergeCell ref="JRU1:JRV1"/>
    <mergeCell ref="JRW1:JRX1"/>
    <mergeCell ref="JRY1:JRZ1"/>
    <mergeCell ref="JSA1:JSB1"/>
    <mergeCell ref="JSC1:JSD1"/>
    <mergeCell ref="JRG1:JRH1"/>
    <mergeCell ref="JRI1:JRJ1"/>
    <mergeCell ref="JRK1:JRL1"/>
    <mergeCell ref="JRM1:JRN1"/>
    <mergeCell ref="JRO1:JRP1"/>
    <mergeCell ref="JRQ1:JRR1"/>
    <mergeCell ref="JQU1:JQV1"/>
    <mergeCell ref="JQW1:JQX1"/>
    <mergeCell ref="JQY1:JQZ1"/>
    <mergeCell ref="JRA1:JRB1"/>
    <mergeCell ref="JRC1:JRD1"/>
    <mergeCell ref="JRE1:JRF1"/>
    <mergeCell ref="JQI1:JQJ1"/>
    <mergeCell ref="JQK1:JQL1"/>
    <mergeCell ref="JQM1:JQN1"/>
    <mergeCell ref="JQO1:JQP1"/>
    <mergeCell ref="JQQ1:JQR1"/>
    <mergeCell ref="JQS1:JQT1"/>
    <mergeCell ref="JPW1:JPX1"/>
    <mergeCell ref="JPY1:JPZ1"/>
    <mergeCell ref="JQA1:JQB1"/>
    <mergeCell ref="JQC1:JQD1"/>
    <mergeCell ref="JQE1:JQF1"/>
    <mergeCell ref="JQG1:JQH1"/>
    <mergeCell ref="JPK1:JPL1"/>
    <mergeCell ref="JPM1:JPN1"/>
    <mergeCell ref="JPO1:JPP1"/>
    <mergeCell ref="JPQ1:JPR1"/>
    <mergeCell ref="JPS1:JPT1"/>
    <mergeCell ref="JPU1:JPV1"/>
    <mergeCell ref="JOY1:JOZ1"/>
    <mergeCell ref="JPA1:JPB1"/>
    <mergeCell ref="JPC1:JPD1"/>
    <mergeCell ref="JPE1:JPF1"/>
    <mergeCell ref="JPG1:JPH1"/>
    <mergeCell ref="JPI1:JPJ1"/>
    <mergeCell ref="JOM1:JON1"/>
    <mergeCell ref="JOO1:JOP1"/>
    <mergeCell ref="JOQ1:JOR1"/>
    <mergeCell ref="JOS1:JOT1"/>
    <mergeCell ref="JOU1:JOV1"/>
    <mergeCell ref="JOW1:JOX1"/>
    <mergeCell ref="JOA1:JOB1"/>
    <mergeCell ref="JOC1:JOD1"/>
    <mergeCell ref="JOE1:JOF1"/>
    <mergeCell ref="JOG1:JOH1"/>
    <mergeCell ref="JOI1:JOJ1"/>
    <mergeCell ref="JOK1:JOL1"/>
    <mergeCell ref="JNO1:JNP1"/>
    <mergeCell ref="JNQ1:JNR1"/>
    <mergeCell ref="JNS1:JNT1"/>
    <mergeCell ref="JNU1:JNV1"/>
    <mergeCell ref="JNW1:JNX1"/>
    <mergeCell ref="JNY1:JNZ1"/>
    <mergeCell ref="JNC1:JND1"/>
    <mergeCell ref="JNE1:JNF1"/>
    <mergeCell ref="JNG1:JNH1"/>
    <mergeCell ref="JNI1:JNJ1"/>
    <mergeCell ref="JNK1:JNL1"/>
    <mergeCell ref="JNM1:JNN1"/>
    <mergeCell ref="JMQ1:JMR1"/>
    <mergeCell ref="JMS1:JMT1"/>
    <mergeCell ref="JMU1:JMV1"/>
    <mergeCell ref="JMW1:JMX1"/>
    <mergeCell ref="JMY1:JMZ1"/>
    <mergeCell ref="JNA1:JNB1"/>
    <mergeCell ref="JME1:JMF1"/>
    <mergeCell ref="JMG1:JMH1"/>
    <mergeCell ref="JMI1:JMJ1"/>
    <mergeCell ref="JMK1:JML1"/>
    <mergeCell ref="JMM1:JMN1"/>
    <mergeCell ref="JMO1:JMP1"/>
    <mergeCell ref="JLS1:JLT1"/>
    <mergeCell ref="JLU1:JLV1"/>
    <mergeCell ref="JLW1:JLX1"/>
    <mergeCell ref="JLY1:JLZ1"/>
    <mergeCell ref="JMA1:JMB1"/>
    <mergeCell ref="JMC1:JMD1"/>
    <mergeCell ref="JLG1:JLH1"/>
    <mergeCell ref="JLI1:JLJ1"/>
    <mergeCell ref="JLK1:JLL1"/>
    <mergeCell ref="JLM1:JLN1"/>
    <mergeCell ref="JLO1:JLP1"/>
    <mergeCell ref="JLQ1:JLR1"/>
    <mergeCell ref="JKU1:JKV1"/>
    <mergeCell ref="JKW1:JKX1"/>
    <mergeCell ref="JKY1:JKZ1"/>
    <mergeCell ref="JLA1:JLB1"/>
    <mergeCell ref="JLC1:JLD1"/>
    <mergeCell ref="JLE1:JLF1"/>
    <mergeCell ref="JKI1:JKJ1"/>
    <mergeCell ref="JKK1:JKL1"/>
    <mergeCell ref="JKM1:JKN1"/>
    <mergeCell ref="JKO1:JKP1"/>
    <mergeCell ref="JKQ1:JKR1"/>
    <mergeCell ref="JKS1:JKT1"/>
    <mergeCell ref="JJW1:JJX1"/>
    <mergeCell ref="JJY1:JJZ1"/>
    <mergeCell ref="JKA1:JKB1"/>
    <mergeCell ref="JKC1:JKD1"/>
    <mergeCell ref="JKE1:JKF1"/>
    <mergeCell ref="JKG1:JKH1"/>
    <mergeCell ref="JJK1:JJL1"/>
    <mergeCell ref="JJM1:JJN1"/>
    <mergeCell ref="JJO1:JJP1"/>
    <mergeCell ref="JJQ1:JJR1"/>
    <mergeCell ref="JJS1:JJT1"/>
    <mergeCell ref="JJU1:JJV1"/>
    <mergeCell ref="JIY1:JIZ1"/>
    <mergeCell ref="JJA1:JJB1"/>
    <mergeCell ref="JJC1:JJD1"/>
    <mergeCell ref="JJE1:JJF1"/>
    <mergeCell ref="JJG1:JJH1"/>
    <mergeCell ref="JJI1:JJJ1"/>
    <mergeCell ref="JIM1:JIN1"/>
    <mergeCell ref="JIO1:JIP1"/>
    <mergeCell ref="JIQ1:JIR1"/>
    <mergeCell ref="JIS1:JIT1"/>
    <mergeCell ref="JIU1:JIV1"/>
    <mergeCell ref="JIW1:JIX1"/>
    <mergeCell ref="JIA1:JIB1"/>
    <mergeCell ref="JIC1:JID1"/>
    <mergeCell ref="JIE1:JIF1"/>
    <mergeCell ref="JIG1:JIH1"/>
    <mergeCell ref="JII1:JIJ1"/>
    <mergeCell ref="JIK1:JIL1"/>
    <mergeCell ref="JHO1:JHP1"/>
    <mergeCell ref="JHQ1:JHR1"/>
    <mergeCell ref="JHS1:JHT1"/>
    <mergeCell ref="JHU1:JHV1"/>
    <mergeCell ref="JHW1:JHX1"/>
    <mergeCell ref="JHY1:JHZ1"/>
    <mergeCell ref="JHC1:JHD1"/>
    <mergeCell ref="JHE1:JHF1"/>
    <mergeCell ref="JHG1:JHH1"/>
    <mergeCell ref="JHI1:JHJ1"/>
    <mergeCell ref="JHK1:JHL1"/>
    <mergeCell ref="JHM1:JHN1"/>
    <mergeCell ref="JGQ1:JGR1"/>
    <mergeCell ref="JGS1:JGT1"/>
    <mergeCell ref="JGU1:JGV1"/>
    <mergeCell ref="JGW1:JGX1"/>
    <mergeCell ref="JGY1:JGZ1"/>
    <mergeCell ref="JHA1:JHB1"/>
    <mergeCell ref="JGE1:JGF1"/>
    <mergeCell ref="JGG1:JGH1"/>
    <mergeCell ref="JGI1:JGJ1"/>
    <mergeCell ref="JGK1:JGL1"/>
    <mergeCell ref="JGM1:JGN1"/>
    <mergeCell ref="JGO1:JGP1"/>
    <mergeCell ref="JFS1:JFT1"/>
    <mergeCell ref="JFU1:JFV1"/>
    <mergeCell ref="JFW1:JFX1"/>
    <mergeCell ref="JFY1:JFZ1"/>
    <mergeCell ref="JGA1:JGB1"/>
    <mergeCell ref="JGC1:JGD1"/>
    <mergeCell ref="JFG1:JFH1"/>
    <mergeCell ref="JFI1:JFJ1"/>
    <mergeCell ref="JFK1:JFL1"/>
    <mergeCell ref="JFM1:JFN1"/>
    <mergeCell ref="JFO1:JFP1"/>
    <mergeCell ref="JFQ1:JFR1"/>
    <mergeCell ref="JEU1:JEV1"/>
    <mergeCell ref="JEW1:JEX1"/>
    <mergeCell ref="JEY1:JEZ1"/>
    <mergeCell ref="JFA1:JFB1"/>
    <mergeCell ref="JFC1:JFD1"/>
    <mergeCell ref="JFE1:JFF1"/>
    <mergeCell ref="JEI1:JEJ1"/>
    <mergeCell ref="JEK1:JEL1"/>
    <mergeCell ref="JEM1:JEN1"/>
    <mergeCell ref="JEO1:JEP1"/>
    <mergeCell ref="JEQ1:JER1"/>
    <mergeCell ref="JES1:JET1"/>
    <mergeCell ref="JDW1:JDX1"/>
    <mergeCell ref="JDY1:JDZ1"/>
    <mergeCell ref="JEA1:JEB1"/>
    <mergeCell ref="JEC1:JED1"/>
    <mergeCell ref="JEE1:JEF1"/>
    <mergeCell ref="JEG1:JEH1"/>
    <mergeCell ref="JDK1:JDL1"/>
    <mergeCell ref="JDM1:JDN1"/>
    <mergeCell ref="JDO1:JDP1"/>
    <mergeCell ref="JDQ1:JDR1"/>
    <mergeCell ref="JDS1:JDT1"/>
    <mergeCell ref="JDU1:JDV1"/>
    <mergeCell ref="JCY1:JCZ1"/>
    <mergeCell ref="JDA1:JDB1"/>
    <mergeCell ref="JDC1:JDD1"/>
    <mergeCell ref="JDE1:JDF1"/>
    <mergeCell ref="JDG1:JDH1"/>
    <mergeCell ref="JDI1:JDJ1"/>
    <mergeCell ref="JCM1:JCN1"/>
    <mergeCell ref="JCO1:JCP1"/>
    <mergeCell ref="JCQ1:JCR1"/>
    <mergeCell ref="JCS1:JCT1"/>
    <mergeCell ref="JCU1:JCV1"/>
    <mergeCell ref="JCW1:JCX1"/>
    <mergeCell ref="JCA1:JCB1"/>
    <mergeCell ref="JCC1:JCD1"/>
    <mergeCell ref="JCE1:JCF1"/>
    <mergeCell ref="JCG1:JCH1"/>
    <mergeCell ref="JCI1:JCJ1"/>
    <mergeCell ref="JCK1:JCL1"/>
    <mergeCell ref="JBO1:JBP1"/>
    <mergeCell ref="JBQ1:JBR1"/>
    <mergeCell ref="JBS1:JBT1"/>
    <mergeCell ref="JBU1:JBV1"/>
    <mergeCell ref="JBW1:JBX1"/>
    <mergeCell ref="JBY1:JBZ1"/>
    <mergeCell ref="JBC1:JBD1"/>
    <mergeCell ref="JBE1:JBF1"/>
    <mergeCell ref="JBG1:JBH1"/>
    <mergeCell ref="JBI1:JBJ1"/>
    <mergeCell ref="JBK1:JBL1"/>
    <mergeCell ref="JBM1:JBN1"/>
    <mergeCell ref="JAQ1:JAR1"/>
    <mergeCell ref="JAS1:JAT1"/>
    <mergeCell ref="JAU1:JAV1"/>
    <mergeCell ref="JAW1:JAX1"/>
    <mergeCell ref="JAY1:JAZ1"/>
    <mergeCell ref="JBA1:JBB1"/>
    <mergeCell ref="JAE1:JAF1"/>
    <mergeCell ref="JAG1:JAH1"/>
    <mergeCell ref="JAI1:JAJ1"/>
    <mergeCell ref="JAK1:JAL1"/>
    <mergeCell ref="JAM1:JAN1"/>
    <mergeCell ref="JAO1:JAP1"/>
    <mergeCell ref="IZS1:IZT1"/>
    <mergeCell ref="IZU1:IZV1"/>
    <mergeCell ref="IZW1:IZX1"/>
    <mergeCell ref="IZY1:IZZ1"/>
    <mergeCell ref="JAA1:JAB1"/>
    <mergeCell ref="JAC1:JAD1"/>
    <mergeCell ref="IZG1:IZH1"/>
    <mergeCell ref="IZI1:IZJ1"/>
    <mergeCell ref="IZK1:IZL1"/>
    <mergeCell ref="IZM1:IZN1"/>
    <mergeCell ref="IZO1:IZP1"/>
    <mergeCell ref="IZQ1:IZR1"/>
    <mergeCell ref="IYU1:IYV1"/>
    <mergeCell ref="IYW1:IYX1"/>
    <mergeCell ref="IYY1:IYZ1"/>
    <mergeCell ref="IZA1:IZB1"/>
    <mergeCell ref="IZC1:IZD1"/>
    <mergeCell ref="IZE1:IZF1"/>
    <mergeCell ref="IYI1:IYJ1"/>
    <mergeCell ref="IYK1:IYL1"/>
    <mergeCell ref="IYM1:IYN1"/>
    <mergeCell ref="IYO1:IYP1"/>
    <mergeCell ref="IYQ1:IYR1"/>
    <mergeCell ref="IYS1:IYT1"/>
    <mergeCell ref="IXW1:IXX1"/>
    <mergeCell ref="IXY1:IXZ1"/>
    <mergeCell ref="IYA1:IYB1"/>
    <mergeCell ref="IYC1:IYD1"/>
    <mergeCell ref="IYE1:IYF1"/>
    <mergeCell ref="IYG1:IYH1"/>
    <mergeCell ref="IXK1:IXL1"/>
    <mergeCell ref="IXM1:IXN1"/>
    <mergeCell ref="IXO1:IXP1"/>
    <mergeCell ref="IXQ1:IXR1"/>
    <mergeCell ref="IXS1:IXT1"/>
    <mergeCell ref="IXU1:IXV1"/>
    <mergeCell ref="IWY1:IWZ1"/>
    <mergeCell ref="IXA1:IXB1"/>
    <mergeCell ref="IXC1:IXD1"/>
    <mergeCell ref="IXE1:IXF1"/>
    <mergeCell ref="IXG1:IXH1"/>
    <mergeCell ref="IXI1:IXJ1"/>
    <mergeCell ref="IWM1:IWN1"/>
    <mergeCell ref="IWO1:IWP1"/>
    <mergeCell ref="IWQ1:IWR1"/>
    <mergeCell ref="IWS1:IWT1"/>
    <mergeCell ref="IWU1:IWV1"/>
    <mergeCell ref="IWW1:IWX1"/>
    <mergeCell ref="IWA1:IWB1"/>
    <mergeCell ref="IWC1:IWD1"/>
    <mergeCell ref="IWE1:IWF1"/>
    <mergeCell ref="IWG1:IWH1"/>
    <mergeCell ref="IWI1:IWJ1"/>
    <mergeCell ref="IWK1:IWL1"/>
    <mergeCell ref="IVO1:IVP1"/>
    <mergeCell ref="IVQ1:IVR1"/>
    <mergeCell ref="IVS1:IVT1"/>
    <mergeCell ref="IVU1:IVV1"/>
    <mergeCell ref="IVW1:IVX1"/>
    <mergeCell ref="IVY1:IVZ1"/>
    <mergeCell ref="IVC1:IVD1"/>
    <mergeCell ref="IVE1:IVF1"/>
    <mergeCell ref="IVG1:IVH1"/>
    <mergeCell ref="IVI1:IVJ1"/>
    <mergeCell ref="IVK1:IVL1"/>
    <mergeCell ref="IVM1:IVN1"/>
    <mergeCell ref="IUQ1:IUR1"/>
    <mergeCell ref="IUS1:IUT1"/>
    <mergeCell ref="IUU1:IUV1"/>
    <mergeCell ref="IUW1:IUX1"/>
    <mergeCell ref="IUY1:IUZ1"/>
    <mergeCell ref="IVA1:IVB1"/>
    <mergeCell ref="IUE1:IUF1"/>
    <mergeCell ref="IUG1:IUH1"/>
    <mergeCell ref="IUI1:IUJ1"/>
    <mergeCell ref="IUK1:IUL1"/>
    <mergeCell ref="IUM1:IUN1"/>
    <mergeCell ref="IUO1:IUP1"/>
    <mergeCell ref="ITS1:ITT1"/>
    <mergeCell ref="ITU1:ITV1"/>
    <mergeCell ref="ITW1:ITX1"/>
    <mergeCell ref="ITY1:ITZ1"/>
    <mergeCell ref="IUA1:IUB1"/>
    <mergeCell ref="IUC1:IUD1"/>
    <mergeCell ref="ITG1:ITH1"/>
    <mergeCell ref="ITI1:ITJ1"/>
    <mergeCell ref="ITK1:ITL1"/>
    <mergeCell ref="ITM1:ITN1"/>
    <mergeCell ref="ITO1:ITP1"/>
    <mergeCell ref="ITQ1:ITR1"/>
    <mergeCell ref="ISU1:ISV1"/>
    <mergeCell ref="ISW1:ISX1"/>
    <mergeCell ref="ISY1:ISZ1"/>
    <mergeCell ref="ITA1:ITB1"/>
    <mergeCell ref="ITC1:ITD1"/>
    <mergeCell ref="ITE1:ITF1"/>
    <mergeCell ref="ISI1:ISJ1"/>
    <mergeCell ref="ISK1:ISL1"/>
    <mergeCell ref="ISM1:ISN1"/>
    <mergeCell ref="ISO1:ISP1"/>
    <mergeCell ref="ISQ1:ISR1"/>
    <mergeCell ref="ISS1:IST1"/>
    <mergeCell ref="IRW1:IRX1"/>
    <mergeCell ref="IRY1:IRZ1"/>
    <mergeCell ref="ISA1:ISB1"/>
    <mergeCell ref="ISC1:ISD1"/>
    <mergeCell ref="ISE1:ISF1"/>
    <mergeCell ref="ISG1:ISH1"/>
    <mergeCell ref="IRK1:IRL1"/>
    <mergeCell ref="IRM1:IRN1"/>
    <mergeCell ref="IRO1:IRP1"/>
    <mergeCell ref="IRQ1:IRR1"/>
    <mergeCell ref="IRS1:IRT1"/>
    <mergeCell ref="IRU1:IRV1"/>
    <mergeCell ref="IQY1:IQZ1"/>
    <mergeCell ref="IRA1:IRB1"/>
    <mergeCell ref="IRC1:IRD1"/>
    <mergeCell ref="IRE1:IRF1"/>
    <mergeCell ref="IRG1:IRH1"/>
    <mergeCell ref="IRI1:IRJ1"/>
    <mergeCell ref="IQM1:IQN1"/>
    <mergeCell ref="IQO1:IQP1"/>
    <mergeCell ref="IQQ1:IQR1"/>
    <mergeCell ref="IQS1:IQT1"/>
    <mergeCell ref="IQU1:IQV1"/>
    <mergeCell ref="IQW1:IQX1"/>
    <mergeCell ref="IQA1:IQB1"/>
    <mergeCell ref="IQC1:IQD1"/>
    <mergeCell ref="IQE1:IQF1"/>
    <mergeCell ref="IQG1:IQH1"/>
    <mergeCell ref="IQI1:IQJ1"/>
    <mergeCell ref="IQK1:IQL1"/>
    <mergeCell ref="IPO1:IPP1"/>
    <mergeCell ref="IPQ1:IPR1"/>
    <mergeCell ref="IPS1:IPT1"/>
    <mergeCell ref="IPU1:IPV1"/>
    <mergeCell ref="IPW1:IPX1"/>
    <mergeCell ref="IPY1:IPZ1"/>
    <mergeCell ref="IPC1:IPD1"/>
    <mergeCell ref="IPE1:IPF1"/>
    <mergeCell ref="IPG1:IPH1"/>
    <mergeCell ref="IPI1:IPJ1"/>
    <mergeCell ref="IPK1:IPL1"/>
    <mergeCell ref="IPM1:IPN1"/>
    <mergeCell ref="IOQ1:IOR1"/>
    <mergeCell ref="IOS1:IOT1"/>
    <mergeCell ref="IOU1:IOV1"/>
    <mergeCell ref="IOW1:IOX1"/>
    <mergeCell ref="IOY1:IOZ1"/>
    <mergeCell ref="IPA1:IPB1"/>
    <mergeCell ref="IOE1:IOF1"/>
    <mergeCell ref="IOG1:IOH1"/>
    <mergeCell ref="IOI1:IOJ1"/>
    <mergeCell ref="IOK1:IOL1"/>
    <mergeCell ref="IOM1:ION1"/>
    <mergeCell ref="IOO1:IOP1"/>
    <mergeCell ref="INS1:INT1"/>
    <mergeCell ref="INU1:INV1"/>
    <mergeCell ref="INW1:INX1"/>
    <mergeCell ref="INY1:INZ1"/>
    <mergeCell ref="IOA1:IOB1"/>
    <mergeCell ref="IOC1:IOD1"/>
    <mergeCell ref="ING1:INH1"/>
    <mergeCell ref="INI1:INJ1"/>
    <mergeCell ref="INK1:INL1"/>
    <mergeCell ref="INM1:INN1"/>
    <mergeCell ref="INO1:INP1"/>
    <mergeCell ref="INQ1:INR1"/>
    <mergeCell ref="IMU1:IMV1"/>
    <mergeCell ref="IMW1:IMX1"/>
    <mergeCell ref="IMY1:IMZ1"/>
    <mergeCell ref="INA1:INB1"/>
    <mergeCell ref="INC1:IND1"/>
    <mergeCell ref="INE1:INF1"/>
    <mergeCell ref="IMI1:IMJ1"/>
    <mergeCell ref="IMK1:IML1"/>
    <mergeCell ref="IMM1:IMN1"/>
    <mergeCell ref="IMO1:IMP1"/>
    <mergeCell ref="IMQ1:IMR1"/>
    <mergeCell ref="IMS1:IMT1"/>
    <mergeCell ref="ILW1:ILX1"/>
    <mergeCell ref="ILY1:ILZ1"/>
    <mergeCell ref="IMA1:IMB1"/>
    <mergeCell ref="IMC1:IMD1"/>
    <mergeCell ref="IME1:IMF1"/>
    <mergeCell ref="IMG1:IMH1"/>
    <mergeCell ref="ILK1:ILL1"/>
    <mergeCell ref="ILM1:ILN1"/>
    <mergeCell ref="ILO1:ILP1"/>
    <mergeCell ref="ILQ1:ILR1"/>
    <mergeCell ref="ILS1:ILT1"/>
    <mergeCell ref="ILU1:ILV1"/>
    <mergeCell ref="IKY1:IKZ1"/>
    <mergeCell ref="ILA1:ILB1"/>
    <mergeCell ref="ILC1:ILD1"/>
    <mergeCell ref="ILE1:ILF1"/>
    <mergeCell ref="ILG1:ILH1"/>
    <mergeCell ref="ILI1:ILJ1"/>
    <mergeCell ref="IKM1:IKN1"/>
    <mergeCell ref="IKO1:IKP1"/>
    <mergeCell ref="IKQ1:IKR1"/>
    <mergeCell ref="IKS1:IKT1"/>
    <mergeCell ref="IKU1:IKV1"/>
    <mergeCell ref="IKW1:IKX1"/>
    <mergeCell ref="IKA1:IKB1"/>
    <mergeCell ref="IKC1:IKD1"/>
    <mergeCell ref="IKE1:IKF1"/>
    <mergeCell ref="IKG1:IKH1"/>
    <mergeCell ref="IKI1:IKJ1"/>
    <mergeCell ref="IKK1:IKL1"/>
    <mergeCell ref="IJO1:IJP1"/>
    <mergeCell ref="IJQ1:IJR1"/>
    <mergeCell ref="IJS1:IJT1"/>
    <mergeCell ref="IJU1:IJV1"/>
    <mergeCell ref="IJW1:IJX1"/>
    <mergeCell ref="IJY1:IJZ1"/>
    <mergeCell ref="IJC1:IJD1"/>
    <mergeCell ref="IJE1:IJF1"/>
    <mergeCell ref="IJG1:IJH1"/>
    <mergeCell ref="IJI1:IJJ1"/>
    <mergeCell ref="IJK1:IJL1"/>
    <mergeCell ref="IJM1:IJN1"/>
    <mergeCell ref="IIQ1:IIR1"/>
    <mergeCell ref="IIS1:IIT1"/>
    <mergeCell ref="IIU1:IIV1"/>
    <mergeCell ref="IIW1:IIX1"/>
    <mergeCell ref="IIY1:IIZ1"/>
    <mergeCell ref="IJA1:IJB1"/>
    <mergeCell ref="IIE1:IIF1"/>
    <mergeCell ref="IIG1:IIH1"/>
    <mergeCell ref="III1:IIJ1"/>
    <mergeCell ref="IIK1:IIL1"/>
    <mergeCell ref="IIM1:IIN1"/>
    <mergeCell ref="IIO1:IIP1"/>
    <mergeCell ref="IHS1:IHT1"/>
    <mergeCell ref="IHU1:IHV1"/>
    <mergeCell ref="IHW1:IHX1"/>
    <mergeCell ref="IHY1:IHZ1"/>
    <mergeCell ref="IIA1:IIB1"/>
    <mergeCell ref="IIC1:IID1"/>
    <mergeCell ref="IHG1:IHH1"/>
    <mergeCell ref="IHI1:IHJ1"/>
    <mergeCell ref="IHK1:IHL1"/>
    <mergeCell ref="IHM1:IHN1"/>
    <mergeCell ref="IHO1:IHP1"/>
    <mergeCell ref="IHQ1:IHR1"/>
    <mergeCell ref="IGU1:IGV1"/>
    <mergeCell ref="IGW1:IGX1"/>
    <mergeCell ref="IGY1:IGZ1"/>
    <mergeCell ref="IHA1:IHB1"/>
    <mergeCell ref="IHC1:IHD1"/>
    <mergeCell ref="IHE1:IHF1"/>
    <mergeCell ref="IGI1:IGJ1"/>
    <mergeCell ref="IGK1:IGL1"/>
    <mergeCell ref="IGM1:IGN1"/>
    <mergeCell ref="IGO1:IGP1"/>
    <mergeCell ref="IGQ1:IGR1"/>
    <mergeCell ref="IGS1:IGT1"/>
    <mergeCell ref="IFW1:IFX1"/>
    <mergeCell ref="IFY1:IFZ1"/>
    <mergeCell ref="IGA1:IGB1"/>
    <mergeCell ref="IGC1:IGD1"/>
    <mergeCell ref="IGE1:IGF1"/>
    <mergeCell ref="IGG1:IGH1"/>
    <mergeCell ref="IFK1:IFL1"/>
    <mergeCell ref="IFM1:IFN1"/>
    <mergeCell ref="IFO1:IFP1"/>
    <mergeCell ref="IFQ1:IFR1"/>
    <mergeCell ref="IFS1:IFT1"/>
    <mergeCell ref="IFU1:IFV1"/>
    <mergeCell ref="IEY1:IEZ1"/>
    <mergeCell ref="IFA1:IFB1"/>
    <mergeCell ref="IFC1:IFD1"/>
    <mergeCell ref="IFE1:IFF1"/>
    <mergeCell ref="IFG1:IFH1"/>
    <mergeCell ref="IFI1:IFJ1"/>
    <mergeCell ref="IEM1:IEN1"/>
    <mergeCell ref="IEO1:IEP1"/>
    <mergeCell ref="IEQ1:IER1"/>
    <mergeCell ref="IES1:IET1"/>
    <mergeCell ref="IEU1:IEV1"/>
    <mergeCell ref="IEW1:IEX1"/>
    <mergeCell ref="IEA1:IEB1"/>
    <mergeCell ref="IEC1:IED1"/>
    <mergeCell ref="IEE1:IEF1"/>
    <mergeCell ref="IEG1:IEH1"/>
    <mergeCell ref="IEI1:IEJ1"/>
    <mergeCell ref="IEK1:IEL1"/>
    <mergeCell ref="IDO1:IDP1"/>
    <mergeCell ref="IDQ1:IDR1"/>
    <mergeCell ref="IDS1:IDT1"/>
    <mergeCell ref="IDU1:IDV1"/>
    <mergeCell ref="IDW1:IDX1"/>
    <mergeCell ref="IDY1:IDZ1"/>
    <mergeCell ref="IDC1:IDD1"/>
    <mergeCell ref="IDE1:IDF1"/>
    <mergeCell ref="IDG1:IDH1"/>
    <mergeCell ref="IDI1:IDJ1"/>
    <mergeCell ref="IDK1:IDL1"/>
    <mergeCell ref="IDM1:IDN1"/>
    <mergeCell ref="ICQ1:ICR1"/>
    <mergeCell ref="ICS1:ICT1"/>
    <mergeCell ref="ICU1:ICV1"/>
    <mergeCell ref="ICW1:ICX1"/>
    <mergeCell ref="ICY1:ICZ1"/>
    <mergeCell ref="IDA1:IDB1"/>
    <mergeCell ref="ICE1:ICF1"/>
    <mergeCell ref="ICG1:ICH1"/>
    <mergeCell ref="ICI1:ICJ1"/>
    <mergeCell ref="ICK1:ICL1"/>
    <mergeCell ref="ICM1:ICN1"/>
    <mergeCell ref="ICO1:ICP1"/>
    <mergeCell ref="IBS1:IBT1"/>
    <mergeCell ref="IBU1:IBV1"/>
    <mergeCell ref="IBW1:IBX1"/>
    <mergeCell ref="IBY1:IBZ1"/>
    <mergeCell ref="ICA1:ICB1"/>
    <mergeCell ref="ICC1:ICD1"/>
    <mergeCell ref="IBG1:IBH1"/>
    <mergeCell ref="IBI1:IBJ1"/>
    <mergeCell ref="IBK1:IBL1"/>
    <mergeCell ref="IBM1:IBN1"/>
    <mergeCell ref="IBO1:IBP1"/>
    <mergeCell ref="IBQ1:IBR1"/>
    <mergeCell ref="IAU1:IAV1"/>
    <mergeCell ref="IAW1:IAX1"/>
    <mergeCell ref="IAY1:IAZ1"/>
    <mergeCell ref="IBA1:IBB1"/>
    <mergeCell ref="IBC1:IBD1"/>
    <mergeCell ref="IBE1:IBF1"/>
    <mergeCell ref="IAI1:IAJ1"/>
    <mergeCell ref="IAK1:IAL1"/>
    <mergeCell ref="IAM1:IAN1"/>
    <mergeCell ref="IAO1:IAP1"/>
    <mergeCell ref="IAQ1:IAR1"/>
    <mergeCell ref="IAS1:IAT1"/>
    <mergeCell ref="HZW1:HZX1"/>
    <mergeCell ref="HZY1:HZZ1"/>
    <mergeCell ref="IAA1:IAB1"/>
    <mergeCell ref="IAC1:IAD1"/>
    <mergeCell ref="IAE1:IAF1"/>
    <mergeCell ref="IAG1:IAH1"/>
    <mergeCell ref="HZK1:HZL1"/>
    <mergeCell ref="HZM1:HZN1"/>
    <mergeCell ref="HZO1:HZP1"/>
    <mergeCell ref="HZQ1:HZR1"/>
    <mergeCell ref="HZS1:HZT1"/>
    <mergeCell ref="HZU1:HZV1"/>
    <mergeCell ref="HYY1:HYZ1"/>
    <mergeCell ref="HZA1:HZB1"/>
    <mergeCell ref="HZC1:HZD1"/>
    <mergeCell ref="HZE1:HZF1"/>
    <mergeCell ref="HZG1:HZH1"/>
    <mergeCell ref="HZI1:HZJ1"/>
    <mergeCell ref="HYM1:HYN1"/>
    <mergeCell ref="HYO1:HYP1"/>
    <mergeCell ref="HYQ1:HYR1"/>
    <mergeCell ref="HYS1:HYT1"/>
    <mergeCell ref="HYU1:HYV1"/>
    <mergeCell ref="HYW1:HYX1"/>
    <mergeCell ref="HYA1:HYB1"/>
    <mergeCell ref="HYC1:HYD1"/>
    <mergeCell ref="HYE1:HYF1"/>
    <mergeCell ref="HYG1:HYH1"/>
    <mergeCell ref="HYI1:HYJ1"/>
    <mergeCell ref="HYK1:HYL1"/>
    <mergeCell ref="HXO1:HXP1"/>
    <mergeCell ref="HXQ1:HXR1"/>
    <mergeCell ref="HXS1:HXT1"/>
    <mergeCell ref="HXU1:HXV1"/>
    <mergeCell ref="HXW1:HXX1"/>
    <mergeCell ref="HXY1:HXZ1"/>
    <mergeCell ref="HXC1:HXD1"/>
    <mergeCell ref="HXE1:HXF1"/>
    <mergeCell ref="HXG1:HXH1"/>
    <mergeCell ref="HXI1:HXJ1"/>
    <mergeCell ref="HXK1:HXL1"/>
    <mergeCell ref="HXM1:HXN1"/>
    <mergeCell ref="HWQ1:HWR1"/>
    <mergeCell ref="HWS1:HWT1"/>
    <mergeCell ref="HWU1:HWV1"/>
    <mergeCell ref="HWW1:HWX1"/>
    <mergeCell ref="HWY1:HWZ1"/>
    <mergeCell ref="HXA1:HXB1"/>
    <mergeCell ref="HWE1:HWF1"/>
    <mergeCell ref="HWG1:HWH1"/>
    <mergeCell ref="HWI1:HWJ1"/>
    <mergeCell ref="HWK1:HWL1"/>
    <mergeCell ref="HWM1:HWN1"/>
    <mergeCell ref="HWO1:HWP1"/>
    <mergeCell ref="HVS1:HVT1"/>
    <mergeCell ref="HVU1:HVV1"/>
    <mergeCell ref="HVW1:HVX1"/>
    <mergeCell ref="HVY1:HVZ1"/>
    <mergeCell ref="HWA1:HWB1"/>
    <mergeCell ref="HWC1:HWD1"/>
    <mergeCell ref="HVG1:HVH1"/>
    <mergeCell ref="HVI1:HVJ1"/>
    <mergeCell ref="HVK1:HVL1"/>
    <mergeCell ref="HVM1:HVN1"/>
    <mergeCell ref="HVO1:HVP1"/>
    <mergeCell ref="HVQ1:HVR1"/>
    <mergeCell ref="HUU1:HUV1"/>
    <mergeCell ref="HUW1:HUX1"/>
    <mergeCell ref="HUY1:HUZ1"/>
    <mergeCell ref="HVA1:HVB1"/>
    <mergeCell ref="HVC1:HVD1"/>
    <mergeCell ref="HVE1:HVF1"/>
    <mergeCell ref="HUI1:HUJ1"/>
    <mergeCell ref="HUK1:HUL1"/>
    <mergeCell ref="HUM1:HUN1"/>
    <mergeCell ref="HUO1:HUP1"/>
    <mergeCell ref="HUQ1:HUR1"/>
    <mergeCell ref="HUS1:HUT1"/>
    <mergeCell ref="HTW1:HTX1"/>
    <mergeCell ref="HTY1:HTZ1"/>
    <mergeCell ref="HUA1:HUB1"/>
    <mergeCell ref="HUC1:HUD1"/>
    <mergeCell ref="HUE1:HUF1"/>
    <mergeCell ref="HUG1:HUH1"/>
    <mergeCell ref="HTK1:HTL1"/>
    <mergeCell ref="HTM1:HTN1"/>
    <mergeCell ref="HTO1:HTP1"/>
    <mergeCell ref="HTQ1:HTR1"/>
    <mergeCell ref="HTS1:HTT1"/>
    <mergeCell ref="HTU1:HTV1"/>
    <mergeCell ref="HSY1:HSZ1"/>
    <mergeCell ref="HTA1:HTB1"/>
    <mergeCell ref="HTC1:HTD1"/>
    <mergeCell ref="HTE1:HTF1"/>
    <mergeCell ref="HTG1:HTH1"/>
    <mergeCell ref="HTI1:HTJ1"/>
    <mergeCell ref="HSM1:HSN1"/>
    <mergeCell ref="HSO1:HSP1"/>
    <mergeCell ref="HSQ1:HSR1"/>
    <mergeCell ref="HSS1:HST1"/>
    <mergeCell ref="HSU1:HSV1"/>
    <mergeCell ref="HSW1:HSX1"/>
    <mergeCell ref="HSA1:HSB1"/>
    <mergeCell ref="HSC1:HSD1"/>
    <mergeCell ref="HSE1:HSF1"/>
    <mergeCell ref="HSG1:HSH1"/>
    <mergeCell ref="HSI1:HSJ1"/>
    <mergeCell ref="HSK1:HSL1"/>
    <mergeCell ref="HRO1:HRP1"/>
    <mergeCell ref="HRQ1:HRR1"/>
    <mergeCell ref="HRS1:HRT1"/>
    <mergeCell ref="HRU1:HRV1"/>
    <mergeCell ref="HRW1:HRX1"/>
    <mergeCell ref="HRY1:HRZ1"/>
    <mergeCell ref="HRC1:HRD1"/>
    <mergeCell ref="HRE1:HRF1"/>
    <mergeCell ref="HRG1:HRH1"/>
    <mergeCell ref="HRI1:HRJ1"/>
    <mergeCell ref="HRK1:HRL1"/>
    <mergeCell ref="HRM1:HRN1"/>
    <mergeCell ref="HQQ1:HQR1"/>
    <mergeCell ref="HQS1:HQT1"/>
    <mergeCell ref="HQU1:HQV1"/>
    <mergeCell ref="HQW1:HQX1"/>
    <mergeCell ref="HQY1:HQZ1"/>
    <mergeCell ref="HRA1:HRB1"/>
    <mergeCell ref="HQE1:HQF1"/>
    <mergeCell ref="HQG1:HQH1"/>
    <mergeCell ref="HQI1:HQJ1"/>
    <mergeCell ref="HQK1:HQL1"/>
    <mergeCell ref="HQM1:HQN1"/>
    <mergeCell ref="HQO1:HQP1"/>
    <mergeCell ref="HPS1:HPT1"/>
    <mergeCell ref="HPU1:HPV1"/>
    <mergeCell ref="HPW1:HPX1"/>
    <mergeCell ref="HPY1:HPZ1"/>
    <mergeCell ref="HQA1:HQB1"/>
    <mergeCell ref="HQC1:HQD1"/>
    <mergeCell ref="HPG1:HPH1"/>
    <mergeCell ref="HPI1:HPJ1"/>
    <mergeCell ref="HPK1:HPL1"/>
    <mergeCell ref="HPM1:HPN1"/>
    <mergeCell ref="HPO1:HPP1"/>
    <mergeCell ref="HPQ1:HPR1"/>
    <mergeCell ref="HOU1:HOV1"/>
    <mergeCell ref="HOW1:HOX1"/>
    <mergeCell ref="HOY1:HOZ1"/>
    <mergeCell ref="HPA1:HPB1"/>
    <mergeCell ref="HPC1:HPD1"/>
    <mergeCell ref="HPE1:HPF1"/>
    <mergeCell ref="HOI1:HOJ1"/>
    <mergeCell ref="HOK1:HOL1"/>
    <mergeCell ref="HOM1:HON1"/>
    <mergeCell ref="HOO1:HOP1"/>
    <mergeCell ref="HOQ1:HOR1"/>
    <mergeCell ref="HOS1:HOT1"/>
    <mergeCell ref="HNW1:HNX1"/>
    <mergeCell ref="HNY1:HNZ1"/>
    <mergeCell ref="HOA1:HOB1"/>
    <mergeCell ref="HOC1:HOD1"/>
    <mergeCell ref="HOE1:HOF1"/>
    <mergeCell ref="HOG1:HOH1"/>
    <mergeCell ref="HNK1:HNL1"/>
    <mergeCell ref="HNM1:HNN1"/>
    <mergeCell ref="HNO1:HNP1"/>
    <mergeCell ref="HNQ1:HNR1"/>
    <mergeCell ref="HNS1:HNT1"/>
    <mergeCell ref="HNU1:HNV1"/>
    <mergeCell ref="HMY1:HMZ1"/>
    <mergeCell ref="HNA1:HNB1"/>
    <mergeCell ref="HNC1:HND1"/>
    <mergeCell ref="HNE1:HNF1"/>
    <mergeCell ref="HNG1:HNH1"/>
    <mergeCell ref="HNI1:HNJ1"/>
    <mergeCell ref="HMM1:HMN1"/>
    <mergeCell ref="HMO1:HMP1"/>
    <mergeCell ref="HMQ1:HMR1"/>
    <mergeCell ref="HMS1:HMT1"/>
    <mergeCell ref="HMU1:HMV1"/>
    <mergeCell ref="HMW1:HMX1"/>
    <mergeCell ref="HMA1:HMB1"/>
    <mergeCell ref="HMC1:HMD1"/>
    <mergeCell ref="HME1:HMF1"/>
    <mergeCell ref="HMG1:HMH1"/>
    <mergeCell ref="HMI1:HMJ1"/>
    <mergeCell ref="HMK1:HML1"/>
    <mergeCell ref="HLO1:HLP1"/>
    <mergeCell ref="HLQ1:HLR1"/>
    <mergeCell ref="HLS1:HLT1"/>
    <mergeCell ref="HLU1:HLV1"/>
    <mergeCell ref="HLW1:HLX1"/>
    <mergeCell ref="HLY1:HLZ1"/>
    <mergeCell ref="HLC1:HLD1"/>
    <mergeCell ref="HLE1:HLF1"/>
    <mergeCell ref="HLG1:HLH1"/>
    <mergeCell ref="HLI1:HLJ1"/>
    <mergeCell ref="HLK1:HLL1"/>
    <mergeCell ref="HLM1:HLN1"/>
    <mergeCell ref="HKQ1:HKR1"/>
    <mergeCell ref="HKS1:HKT1"/>
    <mergeCell ref="HKU1:HKV1"/>
    <mergeCell ref="HKW1:HKX1"/>
    <mergeCell ref="HKY1:HKZ1"/>
    <mergeCell ref="HLA1:HLB1"/>
    <mergeCell ref="HKE1:HKF1"/>
    <mergeCell ref="HKG1:HKH1"/>
    <mergeCell ref="HKI1:HKJ1"/>
    <mergeCell ref="HKK1:HKL1"/>
    <mergeCell ref="HKM1:HKN1"/>
    <mergeCell ref="HKO1:HKP1"/>
    <mergeCell ref="HJS1:HJT1"/>
    <mergeCell ref="HJU1:HJV1"/>
    <mergeCell ref="HJW1:HJX1"/>
    <mergeCell ref="HJY1:HJZ1"/>
    <mergeCell ref="HKA1:HKB1"/>
    <mergeCell ref="HKC1:HKD1"/>
    <mergeCell ref="HJG1:HJH1"/>
    <mergeCell ref="HJI1:HJJ1"/>
    <mergeCell ref="HJK1:HJL1"/>
    <mergeCell ref="HJM1:HJN1"/>
    <mergeCell ref="HJO1:HJP1"/>
    <mergeCell ref="HJQ1:HJR1"/>
    <mergeCell ref="HIU1:HIV1"/>
    <mergeCell ref="HIW1:HIX1"/>
    <mergeCell ref="HIY1:HIZ1"/>
    <mergeCell ref="HJA1:HJB1"/>
    <mergeCell ref="HJC1:HJD1"/>
    <mergeCell ref="HJE1:HJF1"/>
    <mergeCell ref="HII1:HIJ1"/>
    <mergeCell ref="HIK1:HIL1"/>
    <mergeCell ref="HIM1:HIN1"/>
    <mergeCell ref="HIO1:HIP1"/>
    <mergeCell ref="HIQ1:HIR1"/>
    <mergeCell ref="HIS1:HIT1"/>
    <mergeCell ref="HHW1:HHX1"/>
    <mergeCell ref="HHY1:HHZ1"/>
    <mergeCell ref="HIA1:HIB1"/>
    <mergeCell ref="HIC1:HID1"/>
    <mergeCell ref="HIE1:HIF1"/>
    <mergeCell ref="HIG1:HIH1"/>
    <mergeCell ref="HHK1:HHL1"/>
    <mergeCell ref="HHM1:HHN1"/>
    <mergeCell ref="HHO1:HHP1"/>
    <mergeCell ref="HHQ1:HHR1"/>
    <mergeCell ref="HHS1:HHT1"/>
    <mergeCell ref="HHU1:HHV1"/>
    <mergeCell ref="HGY1:HGZ1"/>
    <mergeCell ref="HHA1:HHB1"/>
    <mergeCell ref="HHC1:HHD1"/>
    <mergeCell ref="HHE1:HHF1"/>
    <mergeCell ref="HHG1:HHH1"/>
    <mergeCell ref="HHI1:HHJ1"/>
    <mergeCell ref="HGM1:HGN1"/>
    <mergeCell ref="HGO1:HGP1"/>
    <mergeCell ref="HGQ1:HGR1"/>
    <mergeCell ref="HGS1:HGT1"/>
    <mergeCell ref="HGU1:HGV1"/>
    <mergeCell ref="HGW1:HGX1"/>
    <mergeCell ref="HGA1:HGB1"/>
    <mergeCell ref="HGC1:HGD1"/>
    <mergeCell ref="HGE1:HGF1"/>
    <mergeCell ref="HGG1:HGH1"/>
    <mergeCell ref="HGI1:HGJ1"/>
    <mergeCell ref="HGK1:HGL1"/>
    <mergeCell ref="HFO1:HFP1"/>
    <mergeCell ref="HFQ1:HFR1"/>
    <mergeCell ref="HFS1:HFT1"/>
    <mergeCell ref="HFU1:HFV1"/>
    <mergeCell ref="HFW1:HFX1"/>
    <mergeCell ref="HFY1:HFZ1"/>
    <mergeCell ref="HFC1:HFD1"/>
    <mergeCell ref="HFE1:HFF1"/>
    <mergeCell ref="HFG1:HFH1"/>
    <mergeCell ref="HFI1:HFJ1"/>
    <mergeCell ref="HFK1:HFL1"/>
    <mergeCell ref="HFM1:HFN1"/>
    <mergeCell ref="HEQ1:HER1"/>
    <mergeCell ref="HES1:HET1"/>
    <mergeCell ref="HEU1:HEV1"/>
    <mergeCell ref="HEW1:HEX1"/>
    <mergeCell ref="HEY1:HEZ1"/>
    <mergeCell ref="HFA1:HFB1"/>
    <mergeCell ref="HEE1:HEF1"/>
    <mergeCell ref="HEG1:HEH1"/>
    <mergeCell ref="HEI1:HEJ1"/>
    <mergeCell ref="HEK1:HEL1"/>
    <mergeCell ref="HEM1:HEN1"/>
    <mergeCell ref="HEO1:HEP1"/>
    <mergeCell ref="HDS1:HDT1"/>
    <mergeCell ref="HDU1:HDV1"/>
    <mergeCell ref="HDW1:HDX1"/>
    <mergeCell ref="HDY1:HDZ1"/>
    <mergeCell ref="HEA1:HEB1"/>
    <mergeCell ref="HEC1:HED1"/>
    <mergeCell ref="HDG1:HDH1"/>
    <mergeCell ref="HDI1:HDJ1"/>
    <mergeCell ref="HDK1:HDL1"/>
    <mergeCell ref="HDM1:HDN1"/>
    <mergeCell ref="HDO1:HDP1"/>
    <mergeCell ref="HDQ1:HDR1"/>
    <mergeCell ref="HCU1:HCV1"/>
    <mergeCell ref="HCW1:HCX1"/>
    <mergeCell ref="HCY1:HCZ1"/>
    <mergeCell ref="HDA1:HDB1"/>
    <mergeCell ref="HDC1:HDD1"/>
    <mergeCell ref="HDE1:HDF1"/>
    <mergeCell ref="HCI1:HCJ1"/>
    <mergeCell ref="HCK1:HCL1"/>
    <mergeCell ref="HCM1:HCN1"/>
    <mergeCell ref="HCO1:HCP1"/>
    <mergeCell ref="HCQ1:HCR1"/>
    <mergeCell ref="HCS1:HCT1"/>
    <mergeCell ref="HBW1:HBX1"/>
    <mergeCell ref="HBY1:HBZ1"/>
    <mergeCell ref="HCA1:HCB1"/>
    <mergeCell ref="HCC1:HCD1"/>
    <mergeCell ref="HCE1:HCF1"/>
    <mergeCell ref="HCG1:HCH1"/>
    <mergeCell ref="HBK1:HBL1"/>
    <mergeCell ref="HBM1:HBN1"/>
    <mergeCell ref="HBO1:HBP1"/>
    <mergeCell ref="HBQ1:HBR1"/>
    <mergeCell ref="HBS1:HBT1"/>
    <mergeCell ref="HBU1:HBV1"/>
    <mergeCell ref="HAY1:HAZ1"/>
    <mergeCell ref="HBA1:HBB1"/>
    <mergeCell ref="HBC1:HBD1"/>
    <mergeCell ref="HBE1:HBF1"/>
    <mergeCell ref="HBG1:HBH1"/>
    <mergeCell ref="HBI1:HBJ1"/>
    <mergeCell ref="HAM1:HAN1"/>
    <mergeCell ref="HAO1:HAP1"/>
    <mergeCell ref="HAQ1:HAR1"/>
    <mergeCell ref="HAS1:HAT1"/>
    <mergeCell ref="HAU1:HAV1"/>
    <mergeCell ref="HAW1:HAX1"/>
    <mergeCell ref="HAA1:HAB1"/>
    <mergeCell ref="HAC1:HAD1"/>
    <mergeCell ref="HAE1:HAF1"/>
    <mergeCell ref="HAG1:HAH1"/>
    <mergeCell ref="HAI1:HAJ1"/>
    <mergeCell ref="HAK1:HAL1"/>
    <mergeCell ref="GZO1:GZP1"/>
    <mergeCell ref="GZQ1:GZR1"/>
    <mergeCell ref="GZS1:GZT1"/>
    <mergeCell ref="GZU1:GZV1"/>
    <mergeCell ref="GZW1:GZX1"/>
    <mergeCell ref="GZY1:GZZ1"/>
    <mergeCell ref="GZC1:GZD1"/>
    <mergeCell ref="GZE1:GZF1"/>
    <mergeCell ref="GZG1:GZH1"/>
    <mergeCell ref="GZI1:GZJ1"/>
    <mergeCell ref="GZK1:GZL1"/>
    <mergeCell ref="GZM1:GZN1"/>
    <mergeCell ref="GYQ1:GYR1"/>
    <mergeCell ref="GYS1:GYT1"/>
    <mergeCell ref="GYU1:GYV1"/>
    <mergeCell ref="GYW1:GYX1"/>
    <mergeCell ref="GYY1:GYZ1"/>
    <mergeCell ref="GZA1:GZB1"/>
    <mergeCell ref="GYE1:GYF1"/>
    <mergeCell ref="GYG1:GYH1"/>
    <mergeCell ref="GYI1:GYJ1"/>
    <mergeCell ref="GYK1:GYL1"/>
    <mergeCell ref="GYM1:GYN1"/>
    <mergeCell ref="GYO1:GYP1"/>
    <mergeCell ref="GXS1:GXT1"/>
    <mergeCell ref="GXU1:GXV1"/>
    <mergeCell ref="GXW1:GXX1"/>
    <mergeCell ref="GXY1:GXZ1"/>
    <mergeCell ref="GYA1:GYB1"/>
    <mergeCell ref="GYC1:GYD1"/>
    <mergeCell ref="GXG1:GXH1"/>
    <mergeCell ref="GXI1:GXJ1"/>
    <mergeCell ref="GXK1:GXL1"/>
    <mergeCell ref="GXM1:GXN1"/>
    <mergeCell ref="GXO1:GXP1"/>
    <mergeCell ref="GXQ1:GXR1"/>
    <mergeCell ref="GWU1:GWV1"/>
    <mergeCell ref="GWW1:GWX1"/>
    <mergeCell ref="GWY1:GWZ1"/>
    <mergeCell ref="GXA1:GXB1"/>
    <mergeCell ref="GXC1:GXD1"/>
    <mergeCell ref="GXE1:GXF1"/>
    <mergeCell ref="GWI1:GWJ1"/>
    <mergeCell ref="GWK1:GWL1"/>
    <mergeCell ref="GWM1:GWN1"/>
    <mergeCell ref="GWO1:GWP1"/>
    <mergeCell ref="GWQ1:GWR1"/>
    <mergeCell ref="GWS1:GWT1"/>
    <mergeCell ref="GVW1:GVX1"/>
    <mergeCell ref="GVY1:GVZ1"/>
    <mergeCell ref="GWA1:GWB1"/>
    <mergeCell ref="GWC1:GWD1"/>
    <mergeCell ref="GWE1:GWF1"/>
    <mergeCell ref="GWG1:GWH1"/>
    <mergeCell ref="GVK1:GVL1"/>
    <mergeCell ref="GVM1:GVN1"/>
    <mergeCell ref="GVO1:GVP1"/>
    <mergeCell ref="GVQ1:GVR1"/>
    <mergeCell ref="GVS1:GVT1"/>
    <mergeCell ref="GVU1:GVV1"/>
    <mergeCell ref="GUY1:GUZ1"/>
    <mergeCell ref="GVA1:GVB1"/>
    <mergeCell ref="GVC1:GVD1"/>
    <mergeCell ref="GVE1:GVF1"/>
    <mergeCell ref="GVG1:GVH1"/>
    <mergeCell ref="GVI1:GVJ1"/>
    <mergeCell ref="GUM1:GUN1"/>
    <mergeCell ref="GUO1:GUP1"/>
    <mergeCell ref="GUQ1:GUR1"/>
    <mergeCell ref="GUS1:GUT1"/>
    <mergeCell ref="GUU1:GUV1"/>
    <mergeCell ref="GUW1:GUX1"/>
    <mergeCell ref="GUA1:GUB1"/>
    <mergeCell ref="GUC1:GUD1"/>
    <mergeCell ref="GUE1:GUF1"/>
    <mergeCell ref="GUG1:GUH1"/>
    <mergeCell ref="GUI1:GUJ1"/>
    <mergeCell ref="GUK1:GUL1"/>
    <mergeCell ref="GTO1:GTP1"/>
    <mergeCell ref="GTQ1:GTR1"/>
    <mergeCell ref="GTS1:GTT1"/>
    <mergeCell ref="GTU1:GTV1"/>
    <mergeCell ref="GTW1:GTX1"/>
    <mergeCell ref="GTY1:GTZ1"/>
    <mergeCell ref="GTC1:GTD1"/>
    <mergeCell ref="GTE1:GTF1"/>
    <mergeCell ref="GTG1:GTH1"/>
    <mergeCell ref="GTI1:GTJ1"/>
    <mergeCell ref="GTK1:GTL1"/>
    <mergeCell ref="GTM1:GTN1"/>
    <mergeCell ref="GSQ1:GSR1"/>
    <mergeCell ref="GSS1:GST1"/>
    <mergeCell ref="GSU1:GSV1"/>
    <mergeCell ref="GSW1:GSX1"/>
    <mergeCell ref="GSY1:GSZ1"/>
    <mergeCell ref="GTA1:GTB1"/>
    <mergeCell ref="GSE1:GSF1"/>
    <mergeCell ref="GSG1:GSH1"/>
    <mergeCell ref="GSI1:GSJ1"/>
    <mergeCell ref="GSK1:GSL1"/>
    <mergeCell ref="GSM1:GSN1"/>
    <mergeCell ref="GSO1:GSP1"/>
    <mergeCell ref="GRS1:GRT1"/>
    <mergeCell ref="GRU1:GRV1"/>
    <mergeCell ref="GRW1:GRX1"/>
    <mergeCell ref="GRY1:GRZ1"/>
    <mergeCell ref="GSA1:GSB1"/>
    <mergeCell ref="GSC1:GSD1"/>
    <mergeCell ref="GRG1:GRH1"/>
    <mergeCell ref="GRI1:GRJ1"/>
    <mergeCell ref="GRK1:GRL1"/>
    <mergeCell ref="GRM1:GRN1"/>
    <mergeCell ref="GRO1:GRP1"/>
    <mergeCell ref="GRQ1:GRR1"/>
    <mergeCell ref="GQU1:GQV1"/>
    <mergeCell ref="GQW1:GQX1"/>
    <mergeCell ref="GQY1:GQZ1"/>
    <mergeCell ref="GRA1:GRB1"/>
    <mergeCell ref="GRC1:GRD1"/>
    <mergeCell ref="GRE1:GRF1"/>
    <mergeCell ref="GQI1:GQJ1"/>
    <mergeCell ref="GQK1:GQL1"/>
    <mergeCell ref="GQM1:GQN1"/>
    <mergeCell ref="GQO1:GQP1"/>
    <mergeCell ref="GQQ1:GQR1"/>
    <mergeCell ref="GQS1:GQT1"/>
    <mergeCell ref="GPW1:GPX1"/>
    <mergeCell ref="GPY1:GPZ1"/>
    <mergeCell ref="GQA1:GQB1"/>
    <mergeCell ref="GQC1:GQD1"/>
    <mergeCell ref="GQE1:GQF1"/>
    <mergeCell ref="GQG1:GQH1"/>
    <mergeCell ref="GPK1:GPL1"/>
    <mergeCell ref="GPM1:GPN1"/>
    <mergeCell ref="GPO1:GPP1"/>
    <mergeCell ref="GPQ1:GPR1"/>
    <mergeCell ref="GPS1:GPT1"/>
    <mergeCell ref="GPU1:GPV1"/>
    <mergeCell ref="GOY1:GOZ1"/>
    <mergeCell ref="GPA1:GPB1"/>
    <mergeCell ref="GPC1:GPD1"/>
    <mergeCell ref="GPE1:GPF1"/>
    <mergeCell ref="GPG1:GPH1"/>
    <mergeCell ref="GPI1:GPJ1"/>
    <mergeCell ref="GOM1:GON1"/>
    <mergeCell ref="GOO1:GOP1"/>
    <mergeCell ref="GOQ1:GOR1"/>
    <mergeCell ref="GOS1:GOT1"/>
    <mergeCell ref="GOU1:GOV1"/>
    <mergeCell ref="GOW1:GOX1"/>
    <mergeCell ref="GOA1:GOB1"/>
    <mergeCell ref="GOC1:GOD1"/>
    <mergeCell ref="GOE1:GOF1"/>
    <mergeCell ref="GOG1:GOH1"/>
    <mergeCell ref="GOI1:GOJ1"/>
    <mergeCell ref="GOK1:GOL1"/>
    <mergeCell ref="GNO1:GNP1"/>
    <mergeCell ref="GNQ1:GNR1"/>
    <mergeCell ref="GNS1:GNT1"/>
    <mergeCell ref="GNU1:GNV1"/>
    <mergeCell ref="GNW1:GNX1"/>
    <mergeCell ref="GNY1:GNZ1"/>
    <mergeCell ref="GNC1:GND1"/>
    <mergeCell ref="GNE1:GNF1"/>
    <mergeCell ref="GNG1:GNH1"/>
    <mergeCell ref="GNI1:GNJ1"/>
    <mergeCell ref="GNK1:GNL1"/>
    <mergeCell ref="GNM1:GNN1"/>
    <mergeCell ref="GMQ1:GMR1"/>
    <mergeCell ref="GMS1:GMT1"/>
    <mergeCell ref="GMU1:GMV1"/>
    <mergeCell ref="GMW1:GMX1"/>
    <mergeCell ref="GMY1:GMZ1"/>
    <mergeCell ref="GNA1:GNB1"/>
    <mergeCell ref="GME1:GMF1"/>
    <mergeCell ref="GMG1:GMH1"/>
    <mergeCell ref="GMI1:GMJ1"/>
    <mergeCell ref="GMK1:GML1"/>
    <mergeCell ref="GMM1:GMN1"/>
    <mergeCell ref="GMO1:GMP1"/>
    <mergeCell ref="GLS1:GLT1"/>
    <mergeCell ref="GLU1:GLV1"/>
    <mergeCell ref="GLW1:GLX1"/>
    <mergeCell ref="GLY1:GLZ1"/>
    <mergeCell ref="GMA1:GMB1"/>
    <mergeCell ref="GMC1:GMD1"/>
    <mergeCell ref="GLG1:GLH1"/>
    <mergeCell ref="GLI1:GLJ1"/>
    <mergeCell ref="GLK1:GLL1"/>
    <mergeCell ref="GLM1:GLN1"/>
    <mergeCell ref="GLO1:GLP1"/>
    <mergeCell ref="GLQ1:GLR1"/>
    <mergeCell ref="GKU1:GKV1"/>
    <mergeCell ref="GKW1:GKX1"/>
    <mergeCell ref="GKY1:GKZ1"/>
    <mergeCell ref="GLA1:GLB1"/>
    <mergeCell ref="GLC1:GLD1"/>
    <mergeCell ref="GLE1:GLF1"/>
    <mergeCell ref="GKI1:GKJ1"/>
    <mergeCell ref="GKK1:GKL1"/>
    <mergeCell ref="GKM1:GKN1"/>
    <mergeCell ref="GKO1:GKP1"/>
    <mergeCell ref="GKQ1:GKR1"/>
    <mergeCell ref="GKS1:GKT1"/>
    <mergeCell ref="GJW1:GJX1"/>
    <mergeCell ref="GJY1:GJZ1"/>
    <mergeCell ref="GKA1:GKB1"/>
    <mergeCell ref="GKC1:GKD1"/>
    <mergeCell ref="GKE1:GKF1"/>
    <mergeCell ref="GKG1:GKH1"/>
    <mergeCell ref="GJK1:GJL1"/>
    <mergeCell ref="GJM1:GJN1"/>
    <mergeCell ref="GJO1:GJP1"/>
    <mergeCell ref="GJQ1:GJR1"/>
    <mergeCell ref="GJS1:GJT1"/>
    <mergeCell ref="GJU1:GJV1"/>
    <mergeCell ref="GIY1:GIZ1"/>
    <mergeCell ref="GJA1:GJB1"/>
    <mergeCell ref="GJC1:GJD1"/>
    <mergeCell ref="GJE1:GJF1"/>
    <mergeCell ref="GJG1:GJH1"/>
    <mergeCell ref="GJI1:GJJ1"/>
    <mergeCell ref="GIM1:GIN1"/>
    <mergeCell ref="GIO1:GIP1"/>
    <mergeCell ref="GIQ1:GIR1"/>
    <mergeCell ref="GIS1:GIT1"/>
    <mergeCell ref="GIU1:GIV1"/>
    <mergeCell ref="GIW1:GIX1"/>
    <mergeCell ref="GIA1:GIB1"/>
    <mergeCell ref="GIC1:GID1"/>
    <mergeCell ref="GIE1:GIF1"/>
    <mergeCell ref="GIG1:GIH1"/>
    <mergeCell ref="GII1:GIJ1"/>
    <mergeCell ref="GIK1:GIL1"/>
    <mergeCell ref="GHO1:GHP1"/>
    <mergeCell ref="GHQ1:GHR1"/>
    <mergeCell ref="GHS1:GHT1"/>
    <mergeCell ref="GHU1:GHV1"/>
    <mergeCell ref="GHW1:GHX1"/>
    <mergeCell ref="GHY1:GHZ1"/>
    <mergeCell ref="GHC1:GHD1"/>
    <mergeCell ref="GHE1:GHF1"/>
    <mergeCell ref="GHG1:GHH1"/>
    <mergeCell ref="GHI1:GHJ1"/>
    <mergeCell ref="GHK1:GHL1"/>
    <mergeCell ref="GHM1:GHN1"/>
    <mergeCell ref="GGQ1:GGR1"/>
    <mergeCell ref="GGS1:GGT1"/>
    <mergeCell ref="GGU1:GGV1"/>
    <mergeCell ref="GGW1:GGX1"/>
    <mergeCell ref="GGY1:GGZ1"/>
    <mergeCell ref="GHA1:GHB1"/>
    <mergeCell ref="GGE1:GGF1"/>
    <mergeCell ref="GGG1:GGH1"/>
    <mergeCell ref="GGI1:GGJ1"/>
    <mergeCell ref="GGK1:GGL1"/>
    <mergeCell ref="GGM1:GGN1"/>
    <mergeCell ref="GGO1:GGP1"/>
    <mergeCell ref="GFS1:GFT1"/>
    <mergeCell ref="GFU1:GFV1"/>
    <mergeCell ref="GFW1:GFX1"/>
    <mergeCell ref="GFY1:GFZ1"/>
    <mergeCell ref="GGA1:GGB1"/>
    <mergeCell ref="GGC1:GGD1"/>
    <mergeCell ref="GFG1:GFH1"/>
    <mergeCell ref="GFI1:GFJ1"/>
    <mergeCell ref="GFK1:GFL1"/>
    <mergeCell ref="GFM1:GFN1"/>
    <mergeCell ref="GFO1:GFP1"/>
    <mergeCell ref="GFQ1:GFR1"/>
    <mergeCell ref="GEU1:GEV1"/>
    <mergeCell ref="GEW1:GEX1"/>
    <mergeCell ref="GEY1:GEZ1"/>
    <mergeCell ref="GFA1:GFB1"/>
    <mergeCell ref="GFC1:GFD1"/>
    <mergeCell ref="GFE1:GFF1"/>
    <mergeCell ref="GEI1:GEJ1"/>
    <mergeCell ref="GEK1:GEL1"/>
    <mergeCell ref="GEM1:GEN1"/>
    <mergeCell ref="GEO1:GEP1"/>
    <mergeCell ref="GEQ1:GER1"/>
    <mergeCell ref="GES1:GET1"/>
    <mergeCell ref="GDW1:GDX1"/>
    <mergeCell ref="GDY1:GDZ1"/>
    <mergeCell ref="GEA1:GEB1"/>
    <mergeCell ref="GEC1:GED1"/>
    <mergeCell ref="GEE1:GEF1"/>
    <mergeCell ref="GEG1:GEH1"/>
    <mergeCell ref="GDK1:GDL1"/>
    <mergeCell ref="GDM1:GDN1"/>
    <mergeCell ref="GDO1:GDP1"/>
    <mergeCell ref="GDQ1:GDR1"/>
    <mergeCell ref="GDS1:GDT1"/>
    <mergeCell ref="GDU1:GDV1"/>
    <mergeCell ref="GCY1:GCZ1"/>
    <mergeCell ref="GDA1:GDB1"/>
    <mergeCell ref="GDC1:GDD1"/>
    <mergeCell ref="GDE1:GDF1"/>
    <mergeCell ref="GDG1:GDH1"/>
    <mergeCell ref="GDI1:GDJ1"/>
    <mergeCell ref="GCM1:GCN1"/>
    <mergeCell ref="GCO1:GCP1"/>
    <mergeCell ref="GCQ1:GCR1"/>
    <mergeCell ref="GCS1:GCT1"/>
    <mergeCell ref="GCU1:GCV1"/>
    <mergeCell ref="GCW1:GCX1"/>
    <mergeCell ref="GCA1:GCB1"/>
    <mergeCell ref="GCC1:GCD1"/>
    <mergeCell ref="GCE1:GCF1"/>
    <mergeCell ref="GCG1:GCH1"/>
    <mergeCell ref="GCI1:GCJ1"/>
    <mergeCell ref="GCK1:GCL1"/>
    <mergeCell ref="GBO1:GBP1"/>
    <mergeCell ref="GBQ1:GBR1"/>
    <mergeCell ref="GBS1:GBT1"/>
    <mergeCell ref="GBU1:GBV1"/>
    <mergeCell ref="GBW1:GBX1"/>
    <mergeCell ref="GBY1:GBZ1"/>
    <mergeCell ref="GBC1:GBD1"/>
    <mergeCell ref="GBE1:GBF1"/>
    <mergeCell ref="GBG1:GBH1"/>
    <mergeCell ref="GBI1:GBJ1"/>
    <mergeCell ref="GBK1:GBL1"/>
    <mergeCell ref="GBM1:GBN1"/>
    <mergeCell ref="GAQ1:GAR1"/>
    <mergeCell ref="GAS1:GAT1"/>
    <mergeCell ref="GAU1:GAV1"/>
    <mergeCell ref="GAW1:GAX1"/>
    <mergeCell ref="GAY1:GAZ1"/>
    <mergeCell ref="GBA1:GBB1"/>
    <mergeCell ref="GAE1:GAF1"/>
    <mergeCell ref="GAG1:GAH1"/>
    <mergeCell ref="GAI1:GAJ1"/>
    <mergeCell ref="GAK1:GAL1"/>
    <mergeCell ref="GAM1:GAN1"/>
    <mergeCell ref="GAO1:GAP1"/>
    <mergeCell ref="FZS1:FZT1"/>
    <mergeCell ref="FZU1:FZV1"/>
    <mergeCell ref="FZW1:FZX1"/>
    <mergeCell ref="FZY1:FZZ1"/>
    <mergeCell ref="GAA1:GAB1"/>
    <mergeCell ref="GAC1:GAD1"/>
    <mergeCell ref="FZG1:FZH1"/>
    <mergeCell ref="FZI1:FZJ1"/>
    <mergeCell ref="FZK1:FZL1"/>
    <mergeCell ref="FZM1:FZN1"/>
    <mergeCell ref="FZO1:FZP1"/>
    <mergeCell ref="FZQ1:FZR1"/>
    <mergeCell ref="FYU1:FYV1"/>
    <mergeCell ref="FYW1:FYX1"/>
    <mergeCell ref="FYY1:FYZ1"/>
    <mergeCell ref="FZA1:FZB1"/>
    <mergeCell ref="FZC1:FZD1"/>
    <mergeCell ref="FZE1:FZF1"/>
    <mergeCell ref="FYI1:FYJ1"/>
    <mergeCell ref="FYK1:FYL1"/>
    <mergeCell ref="FYM1:FYN1"/>
    <mergeCell ref="FYO1:FYP1"/>
    <mergeCell ref="FYQ1:FYR1"/>
    <mergeCell ref="FYS1:FYT1"/>
    <mergeCell ref="FXW1:FXX1"/>
    <mergeCell ref="FXY1:FXZ1"/>
    <mergeCell ref="FYA1:FYB1"/>
    <mergeCell ref="FYC1:FYD1"/>
    <mergeCell ref="FYE1:FYF1"/>
    <mergeCell ref="FYG1:FYH1"/>
    <mergeCell ref="FXK1:FXL1"/>
    <mergeCell ref="FXM1:FXN1"/>
    <mergeCell ref="FXO1:FXP1"/>
    <mergeCell ref="FXQ1:FXR1"/>
    <mergeCell ref="FXS1:FXT1"/>
    <mergeCell ref="FXU1:FXV1"/>
    <mergeCell ref="FWY1:FWZ1"/>
    <mergeCell ref="FXA1:FXB1"/>
    <mergeCell ref="FXC1:FXD1"/>
    <mergeCell ref="FXE1:FXF1"/>
    <mergeCell ref="FXG1:FXH1"/>
    <mergeCell ref="FXI1:FXJ1"/>
    <mergeCell ref="FWM1:FWN1"/>
    <mergeCell ref="FWO1:FWP1"/>
    <mergeCell ref="FWQ1:FWR1"/>
    <mergeCell ref="FWS1:FWT1"/>
    <mergeCell ref="FWU1:FWV1"/>
    <mergeCell ref="FWW1:FWX1"/>
    <mergeCell ref="FWA1:FWB1"/>
    <mergeCell ref="FWC1:FWD1"/>
    <mergeCell ref="FWE1:FWF1"/>
    <mergeCell ref="FWG1:FWH1"/>
    <mergeCell ref="FWI1:FWJ1"/>
    <mergeCell ref="FWK1:FWL1"/>
    <mergeCell ref="FVO1:FVP1"/>
    <mergeCell ref="FVQ1:FVR1"/>
    <mergeCell ref="FVS1:FVT1"/>
    <mergeCell ref="FVU1:FVV1"/>
    <mergeCell ref="FVW1:FVX1"/>
    <mergeCell ref="FVY1:FVZ1"/>
    <mergeCell ref="FVC1:FVD1"/>
    <mergeCell ref="FVE1:FVF1"/>
    <mergeCell ref="FVG1:FVH1"/>
    <mergeCell ref="FVI1:FVJ1"/>
    <mergeCell ref="FVK1:FVL1"/>
    <mergeCell ref="FVM1:FVN1"/>
    <mergeCell ref="FUQ1:FUR1"/>
    <mergeCell ref="FUS1:FUT1"/>
    <mergeCell ref="FUU1:FUV1"/>
    <mergeCell ref="FUW1:FUX1"/>
    <mergeCell ref="FUY1:FUZ1"/>
    <mergeCell ref="FVA1:FVB1"/>
    <mergeCell ref="FUE1:FUF1"/>
    <mergeCell ref="FUG1:FUH1"/>
    <mergeCell ref="FUI1:FUJ1"/>
    <mergeCell ref="FUK1:FUL1"/>
    <mergeCell ref="FUM1:FUN1"/>
    <mergeCell ref="FUO1:FUP1"/>
    <mergeCell ref="FTS1:FTT1"/>
    <mergeCell ref="FTU1:FTV1"/>
    <mergeCell ref="FTW1:FTX1"/>
    <mergeCell ref="FTY1:FTZ1"/>
    <mergeCell ref="FUA1:FUB1"/>
    <mergeCell ref="FUC1:FUD1"/>
    <mergeCell ref="FTG1:FTH1"/>
    <mergeCell ref="FTI1:FTJ1"/>
    <mergeCell ref="FTK1:FTL1"/>
    <mergeCell ref="FTM1:FTN1"/>
    <mergeCell ref="FTO1:FTP1"/>
    <mergeCell ref="FTQ1:FTR1"/>
    <mergeCell ref="FSU1:FSV1"/>
    <mergeCell ref="FSW1:FSX1"/>
    <mergeCell ref="FSY1:FSZ1"/>
    <mergeCell ref="FTA1:FTB1"/>
    <mergeCell ref="FTC1:FTD1"/>
    <mergeCell ref="FTE1:FTF1"/>
    <mergeCell ref="FSI1:FSJ1"/>
    <mergeCell ref="FSK1:FSL1"/>
    <mergeCell ref="FSM1:FSN1"/>
    <mergeCell ref="FSO1:FSP1"/>
    <mergeCell ref="FSQ1:FSR1"/>
    <mergeCell ref="FSS1:FST1"/>
    <mergeCell ref="FRW1:FRX1"/>
    <mergeCell ref="FRY1:FRZ1"/>
    <mergeCell ref="FSA1:FSB1"/>
    <mergeCell ref="FSC1:FSD1"/>
    <mergeCell ref="FSE1:FSF1"/>
    <mergeCell ref="FSG1:FSH1"/>
    <mergeCell ref="FRK1:FRL1"/>
    <mergeCell ref="FRM1:FRN1"/>
    <mergeCell ref="FRO1:FRP1"/>
    <mergeCell ref="FRQ1:FRR1"/>
    <mergeCell ref="FRS1:FRT1"/>
    <mergeCell ref="FRU1:FRV1"/>
    <mergeCell ref="FQY1:FQZ1"/>
    <mergeCell ref="FRA1:FRB1"/>
    <mergeCell ref="FRC1:FRD1"/>
    <mergeCell ref="FRE1:FRF1"/>
    <mergeCell ref="FRG1:FRH1"/>
    <mergeCell ref="FRI1:FRJ1"/>
    <mergeCell ref="FQM1:FQN1"/>
    <mergeCell ref="FQO1:FQP1"/>
    <mergeCell ref="FQQ1:FQR1"/>
    <mergeCell ref="FQS1:FQT1"/>
    <mergeCell ref="FQU1:FQV1"/>
    <mergeCell ref="FQW1:FQX1"/>
    <mergeCell ref="FQA1:FQB1"/>
    <mergeCell ref="FQC1:FQD1"/>
    <mergeCell ref="FQE1:FQF1"/>
    <mergeCell ref="FQG1:FQH1"/>
    <mergeCell ref="FQI1:FQJ1"/>
    <mergeCell ref="FQK1:FQL1"/>
    <mergeCell ref="FPO1:FPP1"/>
    <mergeCell ref="FPQ1:FPR1"/>
    <mergeCell ref="FPS1:FPT1"/>
    <mergeCell ref="FPU1:FPV1"/>
    <mergeCell ref="FPW1:FPX1"/>
    <mergeCell ref="FPY1:FPZ1"/>
    <mergeCell ref="FPC1:FPD1"/>
    <mergeCell ref="FPE1:FPF1"/>
    <mergeCell ref="FPG1:FPH1"/>
    <mergeCell ref="FPI1:FPJ1"/>
    <mergeCell ref="FPK1:FPL1"/>
    <mergeCell ref="FPM1:FPN1"/>
    <mergeCell ref="FOQ1:FOR1"/>
    <mergeCell ref="FOS1:FOT1"/>
    <mergeCell ref="FOU1:FOV1"/>
    <mergeCell ref="FOW1:FOX1"/>
    <mergeCell ref="FOY1:FOZ1"/>
    <mergeCell ref="FPA1:FPB1"/>
    <mergeCell ref="FOE1:FOF1"/>
    <mergeCell ref="FOG1:FOH1"/>
    <mergeCell ref="FOI1:FOJ1"/>
    <mergeCell ref="FOK1:FOL1"/>
    <mergeCell ref="FOM1:FON1"/>
    <mergeCell ref="FOO1:FOP1"/>
    <mergeCell ref="FNS1:FNT1"/>
    <mergeCell ref="FNU1:FNV1"/>
    <mergeCell ref="FNW1:FNX1"/>
    <mergeCell ref="FNY1:FNZ1"/>
    <mergeCell ref="FOA1:FOB1"/>
    <mergeCell ref="FOC1:FOD1"/>
    <mergeCell ref="FNG1:FNH1"/>
    <mergeCell ref="FNI1:FNJ1"/>
    <mergeCell ref="FNK1:FNL1"/>
    <mergeCell ref="FNM1:FNN1"/>
    <mergeCell ref="FNO1:FNP1"/>
    <mergeCell ref="FNQ1:FNR1"/>
    <mergeCell ref="FMU1:FMV1"/>
    <mergeCell ref="FMW1:FMX1"/>
    <mergeCell ref="FMY1:FMZ1"/>
    <mergeCell ref="FNA1:FNB1"/>
    <mergeCell ref="FNC1:FND1"/>
    <mergeCell ref="FNE1:FNF1"/>
    <mergeCell ref="FMI1:FMJ1"/>
    <mergeCell ref="FMK1:FML1"/>
    <mergeCell ref="FMM1:FMN1"/>
    <mergeCell ref="FMO1:FMP1"/>
    <mergeCell ref="FMQ1:FMR1"/>
    <mergeCell ref="FMS1:FMT1"/>
    <mergeCell ref="FLW1:FLX1"/>
    <mergeCell ref="FLY1:FLZ1"/>
    <mergeCell ref="FMA1:FMB1"/>
    <mergeCell ref="FMC1:FMD1"/>
    <mergeCell ref="FME1:FMF1"/>
    <mergeCell ref="FMG1:FMH1"/>
    <mergeCell ref="FLK1:FLL1"/>
    <mergeCell ref="FLM1:FLN1"/>
    <mergeCell ref="FLO1:FLP1"/>
    <mergeCell ref="FLQ1:FLR1"/>
    <mergeCell ref="FLS1:FLT1"/>
    <mergeCell ref="FLU1:FLV1"/>
    <mergeCell ref="FKY1:FKZ1"/>
    <mergeCell ref="FLA1:FLB1"/>
    <mergeCell ref="FLC1:FLD1"/>
    <mergeCell ref="FLE1:FLF1"/>
    <mergeCell ref="FLG1:FLH1"/>
    <mergeCell ref="FLI1:FLJ1"/>
    <mergeCell ref="FKM1:FKN1"/>
    <mergeCell ref="FKO1:FKP1"/>
    <mergeCell ref="FKQ1:FKR1"/>
    <mergeCell ref="FKS1:FKT1"/>
    <mergeCell ref="FKU1:FKV1"/>
    <mergeCell ref="FKW1:FKX1"/>
    <mergeCell ref="FKA1:FKB1"/>
    <mergeCell ref="FKC1:FKD1"/>
    <mergeCell ref="FKE1:FKF1"/>
    <mergeCell ref="FKG1:FKH1"/>
    <mergeCell ref="FKI1:FKJ1"/>
    <mergeCell ref="FKK1:FKL1"/>
    <mergeCell ref="FJO1:FJP1"/>
    <mergeCell ref="FJQ1:FJR1"/>
    <mergeCell ref="FJS1:FJT1"/>
    <mergeCell ref="FJU1:FJV1"/>
    <mergeCell ref="FJW1:FJX1"/>
    <mergeCell ref="FJY1:FJZ1"/>
    <mergeCell ref="FJC1:FJD1"/>
    <mergeCell ref="FJE1:FJF1"/>
    <mergeCell ref="FJG1:FJH1"/>
    <mergeCell ref="FJI1:FJJ1"/>
    <mergeCell ref="FJK1:FJL1"/>
    <mergeCell ref="FJM1:FJN1"/>
    <mergeCell ref="FIQ1:FIR1"/>
    <mergeCell ref="FIS1:FIT1"/>
    <mergeCell ref="FIU1:FIV1"/>
    <mergeCell ref="FIW1:FIX1"/>
    <mergeCell ref="FIY1:FIZ1"/>
    <mergeCell ref="FJA1:FJB1"/>
    <mergeCell ref="FIE1:FIF1"/>
    <mergeCell ref="FIG1:FIH1"/>
    <mergeCell ref="FII1:FIJ1"/>
    <mergeCell ref="FIK1:FIL1"/>
    <mergeCell ref="FIM1:FIN1"/>
    <mergeCell ref="FIO1:FIP1"/>
    <mergeCell ref="FHS1:FHT1"/>
    <mergeCell ref="FHU1:FHV1"/>
    <mergeCell ref="FHW1:FHX1"/>
    <mergeCell ref="FHY1:FHZ1"/>
    <mergeCell ref="FIA1:FIB1"/>
    <mergeCell ref="FIC1:FID1"/>
    <mergeCell ref="FHG1:FHH1"/>
    <mergeCell ref="FHI1:FHJ1"/>
    <mergeCell ref="FHK1:FHL1"/>
    <mergeCell ref="FHM1:FHN1"/>
    <mergeCell ref="FHO1:FHP1"/>
    <mergeCell ref="FHQ1:FHR1"/>
    <mergeCell ref="FGU1:FGV1"/>
    <mergeCell ref="FGW1:FGX1"/>
    <mergeCell ref="FGY1:FGZ1"/>
    <mergeCell ref="FHA1:FHB1"/>
    <mergeCell ref="FHC1:FHD1"/>
    <mergeCell ref="FHE1:FHF1"/>
    <mergeCell ref="FGI1:FGJ1"/>
    <mergeCell ref="FGK1:FGL1"/>
    <mergeCell ref="FGM1:FGN1"/>
    <mergeCell ref="FGO1:FGP1"/>
    <mergeCell ref="FGQ1:FGR1"/>
    <mergeCell ref="FGS1:FGT1"/>
    <mergeCell ref="FFW1:FFX1"/>
    <mergeCell ref="FFY1:FFZ1"/>
    <mergeCell ref="FGA1:FGB1"/>
    <mergeCell ref="FGC1:FGD1"/>
    <mergeCell ref="FGE1:FGF1"/>
    <mergeCell ref="FGG1:FGH1"/>
    <mergeCell ref="FFK1:FFL1"/>
    <mergeCell ref="FFM1:FFN1"/>
    <mergeCell ref="FFO1:FFP1"/>
    <mergeCell ref="FFQ1:FFR1"/>
    <mergeCell ref="FFS1:FFT1"/>
    <mergeCell ref="FFU1:FFV1"/>
    <mergeCell ref="FEY1:FEZ1"/>
    <mergeCell ref="FFA1:FFB1"/>
    <mergeCell ref="FFC1:FFD1"/>
    <mergeCell ref="FFE1:FFF1"/>
    <mergeCell ref="FFG1:FFH1"/>
    <mergeCell ref="FFI1:FFJ1"/>
    <mergeCell ref="FEM1:FEN1"/>
    <mergeCell ref="FEO1:FEP1"/>
    <mergeCell ref="FEQ1:FER1"/>
    <mergeCell ref="FES1:FET1"/>
    <mergeCell ref="FEU1:FEV1"/>
    <mergeCell ref="FEW1:FEX1"/>
    <mergeCell ref="FEA1:FEB1"/>
    <mergeCell ref="FEC1:FED1"/>
    <mergeCell ref="FEE1:FEF1"/>
    <mergeCell ref="FEG1:FEH1"/>
    <mergeCell ref="FEI1:FEJ1"/>
    <mergeCell ref="FEK1:FEL1"/>
    <mergeCell ref="FDO1:FDP1"/>
    <mergeCell ref="FDQ1:FDR1"/>
    <mergeCell ref="FDS1:FDT1"/>
    <mergeCell ref="FDU1:FDV1"/>
    <mergeCell ref="FDW1:FDX1"/>
    <mergeCell ref="FDY1:FDZ1"/>
    <mergeCell ref="FDC1:FDD1"/>
    <mergeCell ref="FDE1:FDF1"/>
    <mergeCell ref="FDG1:FDH1"/>
    <mergeCell ref="FDI1:FDJ1"/>
    <mergeCell ref="FDK1:FDL1"/>
    <mergeCell ref="FDM1:FDN1"/>
    <mergeCell ref="FCQ1:FCR1"/>
    <mergeCell ref="FCS1:FCT1"/>
    <mergeCell ref="FCU1:FCV1"/>
    <mergeCell ref="FCW1:FCX1"/>
    <mergeCell ref="FCY1:FCZ1"/>
    <mergeCell ref="FDA1:FDB1"/>
    <mergeCell ref="FCE1:FCF1"/>
    <mergeCell ref="FCG1:FCH1"/>
    <mergeCell ref="FCI1:FCJ1"/>
    <mergeCell ref="FCK1:FCL1"/>
    <mergeCell ref="FCM1:FCN1"/>
    <mergeCell ref="FCO1:FCP1"/>
    <mergeCell ref="FBS1:FBT1"/>
    <mergeCell ref="FBU1:FBV1"/>
    <mergeCell ref="FBW1:FBX1"/>
    <mergeCell ref="FBY1:FBZ1"/>
    <mergeCell ref="FCA1:FCB1"/>
    <mergeCell ref="FCC1:FCD1"/>
    <mergeCell ref="FBG1:FBH1"/>
    <mergeCell ref="FBI1:FBJ1"/>
    <mergeCell ref="FBK1:FBL1"/>
    <mergeCell ref="FBM1:FBN1"/>
    <mergeCell ref="FBO1:FBP1"/>
    <mergeCell ref="FBQ1:FBR1"/>
    <mergeCell ref="FAU1:FAV1"/>
    <mergeCell ref="FAW1:FAX1"/>
    <mergeCell ref="FAY1:FAZ1"/>
    <mergeCell ref="FBA1:FBB1"/>
    <mergeCell ref="FBC1:FBD1"/>
    <mergeCell ref="FBE1:FBF1"/>
    <mergeCell ref="FAI1:FAJ1"/>
    <mergeCell ref="FAK1:FAL1"/>
    <mergeCell ref="FAM1:FAN1"/>
    <mergeCell ref="FAO1:FAP1"/>
    <mergeCell ref="FAQ1:FAR1"/>
    <mergeCell ref="FAS1:FAT1"/>
    <mergeCell ref="EZW1:EZX1"/>
    <mergeCell ref="EZY1:EZZ1"/>
    <mergeCell ref="FAA1:FAB1"/>
    <mergeCell ref="FAC1:FAD1"/>
    <mergeCell ref="FAE1:FAF1"/>
    <mergeCell ref="FAG1:FAH1"/>
    <mergeCell ref="EZK1:EZL1"/>
    <mergeCell ref="EZM1:EZN1"/>
    <mergeCell ref="EZO1:EZP1"/>
    <mergeCell ref="EZQ1:EZR1"/>
    <mergeCell ref="EZS1:EZT1"/>
    <mergeCell ref="EZU1:EZV1"/>
    <mergeCell ref="EYY1:EYZ1"/>
    <mergeCell ref="EZA1:EZB1"/>
    <mergeCell ref="EZC1:EZD1"/>
    <mergeCell ref="EZE1:EZF1"/>
    <mergeCell ref="EZG1:EZH1"/>
    <mergeCell ref="EZI1:EZJ1"/>
    <mergeCell ref="EYM1:EYN1"/>
    <mergeCell ref="EYO1:EYP1"/>
    <mergeCell ref="EYQ1:EYR1"/>
    <mergeCell ref="EYS1:EYT1"/>
    <mergeCell ref="EYU1:EYV1"/>
    <mergeCell ref="EYW1:EYX1"/>
    <mergeCell ref="EYA1:EYB1"/>
    <mergeCell ref="EYC1:EYD1"/>
    <mergeCell ref="EYE1:EYF1"/>
    <mergeCell ref="EYG1:EYH1"/>
    <mergeCell ref="EYI1:EYJ1"/>
    <mergeCell ref="EYK1:EYL1"/>
    <mergeCell ref="EXO1:EXP1"/>
    <mergeCell ref="EXQ1:EXR1"/>
    <mergeCell ref="EXS1:EXT1"/>
    <mergeCell ref="EXU1:EXV1"/>
    <mergeCell ref="EXW1:EXX1"/>
    <mergeCell ref="EXY1:EXZ1"/>
    <mergeCell ref="EXC1:EXD1"/>
    <mergeCell ref="EXE1:EXF1"/>
    <mergeCell ref="EXG1:EXH1"/>
    <mergeCell ref="EXI1:EXJ1"/>
    <mergeCell ref="EXK1:EXL1"/>
    <mergeCell ref="EXM1:EXN1"/>
    <mergeCell ref="EWQ1:EWR1"/>
    <mergeCell ref="EWS1:EWT1"/>
    <mergeCell ref="EWU1:EWV1"/>
    <mergeCell ref="EWW1:EWX1"/>
    <mergeCell ref="EWY1:EWZ1"/>
    <mergeCell ref="EXA1:EXB1"/>
    <mergeCell ref="EWE1:EWF1"/>
    <mergeCell ref="EWG1:EWH1"/>
    <mergeCell ref="EWI1:EWJ1"/>
    <mergeCell ref="EWK1:EWL1"/>
    <mergeCell ref="EWM1:EWN1"/>
    <mergeCell ref="EWO1:EWP1"/>
    <mergeCell ref="EVS1:EVT1"/>
    <mergeCell ref="EVU1:EVV1"/>
    <mergeCell ref="EVW1:EVX1"/>
    <mergeCell ref="EVY1:EVZ1"/>
    <mergeCell ref="EWA1:EWB1"/>
    <mergeCell ref="EWC1:EWD1"/>
    <mergeCell ref="EVG1:EVH1"/>
    <mergeCell ref="EVI1:EVJ1"/>
    <mergeCell ref="EVK1:EVL1"/>
    <mergeCell ref="EVM1:EVN1"/>
    <mergeCell ref="EVO1:EVP1"/>
    <mergeCell ref="EVQ1:EVR1"/>
    <mergeCell ref="EUU1:EUV1"/>
    <mergeCell ref="EUW1:EUX1"/>
    <mergeCell ref="EUY1:EUZ1"/>
    <mergeCell ref="EVA1:EVB1"/>
    <mergeCell ref="EVC1:EVD1"/>
    <mergeCell ref="EVE1:EVF1"/>
    <mergeCell ref="EUI1:EUJ1"/>
    <mergeCell ref="EUK1:EUL1"/>
    <mergeCell ref="EUM1:EUN1"/>
    <mergeCell ref="EUO1:EUP1"/>
    <mergeCell ref="EUQ1:EUR1"/>
    <mergeCell ref="EUS1:EUT1"/>
    <mergeCell ref="ETW1:ETX1"/>
    <mergeCell ref="ETY1:ETZ1"/>
    <mergeCell ref="EUA1:EUB1"/>
    <mergeCell ref="EUC1:EUD1"/>
    <mergeCell ref="EUE1:EUF1"/>
    <mergeCell ref="EUG1:EUH1"/>
    <mergeCell ref="ETK1:ETL1"/>
    <mergeCell ref="ETM1:ETN1"/>
    <mergeCell ref="ETO1:ETP1"/>
    <mergeCell ref="ETQ1:ETR1"/>
    <mergeCell ref="ETS1:ETT1"/>
    <mergeCell ref="ETU1:ETV1"/>
    <mergeCell ref="ESY1:ESZ1"/>
    <mergeCell ref="ETA1:ETB1"/>
    <mergeCell ref="ETC1:ETD1"/>
    <mergeCell ref="ETE1:ETF1"/>
    <mergeCell ref="ETG1:ETH1"/>
    <mergeCell ref="ETI1:ETJ1"/>
    <mergeCell ref="ESM1:ESN1"/>
    <mergeCell ref="ESO1:ESP1"/>
    <mergeCell ref="ESQ1:ESR1"/>
    <mergeCell ref="ESS1:EST1"/>
    <mergeCell ref="ESU1:ESV1"/>
    <mergeCell ref="ESW1:ESX1"/>
    <mergeCell ref="ESA1:ESB1"/>
    <mergeCell ref="ESC1:ESD1"/>
    <mergeCell ref="ESE1:ESF1"/>
    <mergeCell ref="ESG1:ESH1"/>
    <mergeCell ref="ESI1:ESJ1"/>
    <mergeCell ref="ESK1:ESL1"/>
    <mergeCell ref="ERO1:ERP1"/>
    <mergeCell ref="ERQ1:ERR1"/>
    <mergeCell ref="ERS1:ERT1"/>
    <mergeCell ref="ERU1:ERV1"/>
    <mergeCell ref="ERW1:ERX1"/>
    <mergeCell ref="ERY1:ERZ1"/>
    <mergeCell ref="ERC1:ERD1"/>
    <mergeCell ref="ERE1:ERF1"/>
    <mergeCell ref="ERG1:ERH1"/>
    <mergeCell ref="ERI1:ERJ1"/>
    <mergeCell ref="ERK1:ERL1"/>
    <mergeCell ref="ERM1:ERN1"/>
    <mergeCell ref="EQQ1:EQR1"/>
    <mergeCell ref="EQS1:EQT1"/>
    <mergeCell ref="EQU1:EQV1"/>
    <mergeCell ref="EQW1:EQX1"/>
    <mergeCell ref="EQY1:EQZ1"/>
    <mergeCell ref="ERA1:ERB1"/>
    <mergeCell ref="EQE1:EQF1"/>
    <mergeCell ref="EQG1:EQH1"/>
    <mergeCell ref="EQI1:EQJ1"/>
    <mergeCell ref="EQK1:EQL1"/>
    <mergeCell ref="EQM1:EQN1"/>
    <mergeCell ref="EQO1:EQP1"/>
    <mergeCell ref="EPS1:EPT1"/>
    <mergeCell ref="EPU1:EPV1"/>
    <mergeCell ref="EPW1:EPX1"/>
    <mergeCell ref="EPY1:EPZ1"/>
    <mergeCell ref="EQA1:EQB1"/>
    <mergeCell ref="EQC1:EQD1"/>
    <mergeCell ref="EPG1:EPH1"/>
    <mergeCell ref="EPI1:EPJ1"/>
    <mergeCell ref="EPK1:EPL1"/>
    <mergeCell ref="EPM1:EPN1"/>
    <mergeCell ref="EPO1:EPP1"/>
    <mergeCell ref="EPQ1:EPR1"/>
    <mergeCell ref="EOU1:EOV1"/>
    <mergeCell ref="EOW1:EOX1"/>
    <mergeCell ref="EOY1:EOZ1"/>
    <mergeCell ref="EPA1:EPB1"/>
    <mergeCell ref="EPC1:EPD1"/>
    <mergeCell ref="EPE1:EPF1"/>
    <mergeCell ref="EOI1:EOJ1"/>
    <mergeCell ref="EOK1:EOL1"/>
    <mergeCell ref="EOM1:EON1"/>
    <mergeCell ref="EOO1:EOP1"/>
    <mergeCell ref="EOQ1:EOR1"/>
    <mergeCell ref="EOS1:EOT1"/>
    <mergeCell ref="ENW1:ENX1"/>
    <mergeCell ref="ENY1:ENZ1"/>
    <mergeCell ref="EOA1:EOB1"/>
    <mergeCell ref="EOC1:EOD1"/>
    <mergeCell ref="EOE1:EOF1"/>
    <mergeCell ref="EOG1:EOH1"/>
    <mergeCell ref="ENK1:ENL1"/>
    <mergeCell ref="ENM1:ENN1"/>
    <mergeCell ref="ENO1:ENP1"/>
    <mergeCell ref="ENQ1:ENR1"/>
    <mergeCell ref="ENS1:ENT1"/>
    <mergeCell ref="ENU1:ENV1"/>
    <mergeCell ref="EMY1:EMZ1"/>
    <mergeCell ref="ENA1:ENB1"/>
    <mergeCell ref="ENC1:END1"/>
    <mergeCell ref="ENE1:ENF1"/>
    <mergeCell ref="ENG1:ENH1"/>
    <mergeCell ref="ENI1:ENJ1"/>
    <mergeCell ref="EMM1:EMN1"/>
    <mergeCell ref="EMO1:EMP1"/>
    <mergeCell ref="EMQ1:EMR1"/>
    <mergeCell ref="EMS1:EMT1"/>
    <mergeCell ref="EMU1:EMV1"/>
    <mergeCell ref="EMW1:EMX1"/>
    <mergeCell ref="EMA1:EMB1"/>
    <mergeCell ref="EMC1:EMD1"/>
    <mergeCell ref="EME1:EMF1"/>
    <mergeCell ref="EMG1:EMH1"/>
    <mergeCell ref="EMI1:EMJ1"/>
    <mergeCell ref="EMK1:EML1"/>
    <mergeCell ref="ELO1:ELP1"/>
    <mergeCell ref="ELQ1:ELR1"/>
    <mergeCell ref="ELS1:ELT1"/>
    <mergeCell ref="ELU1:ELV1"/>
    <mergeCell ref="ELW1:ELX1"/>
    <mergeCell ref="ELY1:ELZ1"/>
    <mergeCell ref="ELC1:ELD1"/>
    <mergeCell ref="ELE1:ELF1"/>
    <mergeCell ref="ELG1:ELH1"/>
    <mergeCell ref="ELI1:ELJ1"/>
    <mergeCell ref="ELK1:ELL1"/>
    <mergeCell ref="ELM1:ELN1"/>
    <mergeCell ref="EKQ1:EKR1"/>
    <mergeCell ref="EKS1:EKT1"/>
    <mergeCell ref="EKU1:EKV1"/>
    <mergeCell ref="EKW1:EKX1"/>
    <mergeCell ref="EKY1:EKZ1"/>
    <mergeCell ref="ELA1:ELB1"/>
    <mergeCell ref="EKE1:EKF1"/>
    <mergeCell ref="EKG1:EKH1"/>
    <mergeCell ref="EKI1:EKJ1"/>
    <mergeCell ref="EKK1:EKL1"/>
    <mergeCell ref="EKM1:EKN1"/>
    <mergeCell ref="EKO1:EKP1"/>
    <mergeCell ref="EJS1:EJT1"/>
    <mergeCell ref="EJU1:EJV1"/>
    <mergeCell ref="EJW1:EJX1"/>
    <mergeCell ref="EJY1:EJZ1"/>
    <mergeCell ref="EKA1:EKB1"/>
    <mergeCell ref="EKC1:EKD1"/>
    <mergeCell ref="EJG1:EJH1"/>
    <mergeCell ref="EJI1:EJJ1"/>
    <mergeCell ref="EJK1:EJL1"/>
    <mergeCell ref="EJM1:EJN1"/>
    <mergeCell ref="EJO1:EJP1"/>
    <mergeCell ref="EJQ1:EJR1"/>
    <mergeCell ref="EIU1:EIV1"/>
    <mergeCell ref="EIW1:EIX1"/>
    <mergeCell ref="EIY1:EIZ1"/>
    <mergeCell ref="EJA1:EJB1"/>
    <mergeCell ref="EJC1:EJD1"/>
    <mergeCell ref="EJE1:EJF1"/>
    <mergeCell ref="EII1:EIJ1"/>
    <mergeCell ref="EIK1:EIL1"/>
    <mergeCell ref="EIM1:EIN1"/>
    <mergeCell ref="EIO1:EIP1"/>
    <mergeCell ref="EIQ1:EIR1"/>
    <mergeCell ref="EIS1:EIT1"/>
    <mergeCell ref="EHW1:EHX1"/>
    <mergeCell ref="EHY1:EHZ1"/>
    <mergeCell ref="EIA1:EIB1"/>
    <mergeCell ref="EIC1:EID1"/>
    <mergeCell ref="EIE1:EIF1"/>
    <mergeCell ref="EIG1:EIH1"/>
    <mergeCell ref="EHK1:EHL1"/>
    <mergeCell ref="EHM1:EHN1"/>
    <mergeCell ref="EHO1:EHP1"/>
    <mergeCell ref="EHQ1:EHR1"/>
    <mergeCell ref="EHS1:EHT1"/>
    <mergeCell ref="EHU1:EHV1"/>
    <mergeCell ref="EGY1:EGZ1"/>
    <mergeCell ref="EHA1:EHB1"/>
    <mergeCell ref="EHC1:EHD1"/>
    <mergeCell ref="EHE1:EHF1"/>
    <mergeCell ref="EHG1:EHH1"/>
    <mergeCell ref="EHI1:EHJ1"/>
    <mergeCell ref="EGM1:EGN1"/>
    <mergeCell ref="EGO1:EGP1"/>
    <mergeCell ref="EGQ1:EGR1"/>
    <mergeCell ref="EGS1:EGT1"/>
    <mergeCell ref="EGU1:EGV1"/>
    <mergeCell ref="EGW1:EGX1"/>
    <mergeCell ref="EGA1:EGB1"/>
    <mergeCell ref="EGC1:EGD1"/>
    <mergeCell ref="EGE1:EGF1"/>
    <mergeCell ref="EGG1:EGH1"/>
    <mergeCell ref="EGI1:EGJ1"/>
    <mergeCell ref="EGK1:EGL1"/>
    <mergeCell ref="EFO1:EFP1"/>
    <mergeCell ref="EFQ1:EFR1"/>
    <mergeCell ref="EFS1:EFT1"/>
    <mergeCell ref="EFU1:EFV1"/>
    <mergeCell ref="EFW1:EFX1"/>
    <mergeCell ref="EFY1:EFZ1"/>
    <mergeCell ref="EFC1:EFD1"/>
    <mergeCell ref="EFE1:EFF1"/>
    <mergeCell ref="EFG1:EFH1"/>
    <mergeCell ref="EFI1:EFJ1"/>
    <mergeCell ref="EFK1:EFL1"/>
    <mergeCell ref="EFM1:EFN1"/>
    <mergeCell ref="EEQ1:EER1"/>
    <mergeCell ref="EES1:EET1"/>
    <mergeCell ref="EEU1:EEV1"/>
    <mergeCell ref="EEW1:EEX1"/>
    <mergeCell ref="EEY1:EEZ1"/>
    <mergeCell ref="EFA1:EFB1"/>
    <mergeCell ref="EEE1:EEF1"/>
    <mergeCell ref="EEG1:EEH1"/>
    <mergeCell ref="EEI1:EEJ1"/>
    <mergeCell ref="EEK1:EEL1"/>
    <mergeCell ref="EEM1:EEN1"/>
    <mergeCell ref="EEO1:EEP1"/>
    <mergeCell ref="EDS1:EDT1"/>
    <mergeCell ref="EDU1:EDV1"/>
    <mergeCell ref="EDW1:EDX1"/>
    <mergeCell ref="EDY1:EDZ1"/>
    <mergeCell ref="EEA1:EEB1"/>
    <mergeCell ref="EEC1:EED1"/>
    <mergeCell ref="EDG1:EDH1"/>
    <mergeCell ref="EDI1:EDJ1"/>
    <mergeCell ref="EDK1:EDL1"/>
    <mergeCell ref="EDM1:EDN1"/>
    <mergeCell ref="EDO1:EDP1"/>
    <mergeCell ref="EDQ1:EDR1"/>
    <mergeCell ref="ECU1:ECV1"/>
    <mergeCell ref="ECW1:ECX1"/>
    <mergeCell ref="ECY1:ECZ1"/>
    <mergeCell ref="EDA1:EDB1"/>
    <mergeCell ref="EDC1:EDD1"/>
    <mergeCell ref="EDE1:EDF1"/>
    <mergeCell ref="ECI1:ECJ1"/>
    <mergeCell ref="ECK1:ECL1"/>
    <mergeCell ref="ECM1:ECN1"/>
    <mergeCell ref="ECO1:ECP1"/>
    <mergeCell ref="ECQ1:ECR1"/>
    <mergeCell ref="ECS1:ECT1"/>
    <mergeCell ref="EBW1:EBX1"/>
    <mergeCell ref="EBY1:EBZ1"/>
    <mergeCell ref="ECA1:ECB1"/>
    <mergeCell ref="ECC1:ECD1"/>
    <mergeCell ref="ECE1:ECF1"/>
    <mergeCell ref="ECG1:ECH1"/>
    <mergeCell ref="EBK1:EBL1"/>
    <mergeCell ref="EBM1:EBN1"/>
    <mergeCell ref="EBO1:EBP1"/>
    <mergeCell ref="EBQ1:EBR1"/>
    <mergeCell ref="EBS1:EBT1"/>
    <mergeCell ref="EBU1:EBV1"/>
    <mergeCell ref="EAY1:EAZ1"/>
    <mergeCell ref="EBA1:EBB1"/>
    <mergeCell ref="EBC1:EBD1"/>
    <mergeCell ref="EBE1:EBF1"/>
    <mergeCell ref="EBG1:EBH1"/>
    <mergeCell ref="EBI1:EBJ1"/>
    <mergeCell ref="EAM1:EAN1"/>
    <mergeCell ref="EAO1:EAP1"/>
    <mergeCell ref="EAQ1:EAR1"/>
    <mergeCell ref="EAS1:EAT1"/>
    <mergeCell ref="EAU1:EAV1"/>
    <mergeCell ref="EAW1:EAX1"/>
    <mergeCell ref="EAA1:EAB1"/>
    <mergeCell ref="EAC1:EAD1"/>
    <mergeCell ref="EAE1:EAF1"/>
    <mergeCell ref="EAG1:EAH1"/>
    <mergeCell ref="EAI1:EAJ1"/>
    <mergeCell ref="EAK1:EAL1"/>
    <mergeCell ref="DZO1:DZP1"/>
    <mergeCell ref="DZQ1:DZR1"/>
    <mergeCell ref="DZS1:DZT1"/>
    <mergeCell ref="DZU1:DZV1"/>
    <mergeCell ref="DZW1:DZX1"/>
    <mergeCell ref="DZY1:DZZ1"/>
    <mergeCell ref="DZC1:DZD1"/>
    <mergeCell ref="DZE1:DZF1"/>
    <mergeCell ref="DZG1:DZH1"/>
    <mergeCell ref="DZI1:DZJ1"/>
    <mergeCell ref="DZK1:DZL1"/>
    <mergeCell ref="DZM1:DZN1"/>
    <mergeCell ref="DYQ1:DYR1"/>
    <mergeCell ref="DYS1:DYT1"/>
    <mergeCell ref="DYU1:DYV1"/>
    <mergeCell ref="DYW1:DYX1"/>
    <mergeCell ref="DYY1:DYZ1"/>
    <mergeCell ref="DZA1:DZB1"/>
    <mergeCell ref="DYE1:DYF1"/>
    <mergeCell ref="DYG1:DYH1"/>
    <mergeCell ref="DYI1:DYJ1"/>
    <mergeCell ref="DYK1:DYL1"/>
    <mergeCell ref="DYM1:DYN1"/>
    <mergeCell ref="DYO1:DYP1"/>
    <mergeCell ref="DXS1:DXT1"/>
    <mergeCell ref="DXU1:DXV1"/>
    <mergeCell ref="DXW1:DXX1"/>
    <mergeCell ref="DXY1:DXZ1"/>
    <mergeCell ref="DYA1:DYB1"/>
    <mergeCell ref="DYC1:DYD1"/>
    <mergeCell ref="DXG1:DXH1"/>
    <mergeCell ref="DXI1:DXJ1"/>
    <mergeCell ref="DXK1:DXL1"/>
    <mergeCell ref="DXM1:DXN1"/>
    <mergeCell ref="DXO1:DXP1"/>
    <mergeCell ref="DXQ1:DXR1"/>
    <mergeCell ref="DWU1:DWV1"/>
    <mergeCell ref="DWW1:DWX1"/>
    <mergeCell ref="DWY1:DWZ1"/>
    <mergeCell ref="DXA1:DXB1"/>
    <mergeCell ref="DXC1:DXD1"/>
    <mergeCell ref="DXE1:DXF1"/>
    <mergeCell ref="DWI1:DWJ1"/>
    <mergeCell ref="DWK1:DWL1"/>
    <mergeCell ref="DWM1:DWN1"/>
    <mergeCell ref="DWO1:DWP1"/>
    <mergeCell ref="DWQ1:DWR1"/>
    <mergeCell ref="DWS1:DWT1"/>
    <mergeCell ref="DVW1:DVX1"/>
    <mergeCell ref="DVY1:DVZ1"/>
    <mergeCell ref="DWA1:DWB1"/>
    <mergeCell ref="DWC1:DWD1"/>
    <mergeCell ref="DWE1:DWF1"/>
    <mergeCell ref="DWG1:DWH1"/>
    <mergeCell ref="DVK1:DVL1"/>
    <mergeCell ref="DVM1:DVN1"/>
    <mergeCell ref="DVO1:DVP1"/>
    <mergeCell ref="DVQ1:DVR1"/>
    <mergeCell ref="DVS1:DVT1"/>
    <mergeCell ref="DVU1:DVV1"/>
    <mergeCell ref="DUY1:DUZ1"/>
    <mergeCell ref="DVA1:DVB1"/>
    <mergeCell ref="DVC1:DVD1"/>
    <mergeCell ref="DVE1:DVF1"/>
    <mergeCell ref="DVG1:DVH1"/>
    <mergeCell ref="DVI1:DVJ1"/>
    <mergeCell ref="DUM1:DUN1"/>
    <mergeCell ref="DUO1:DUP1"/>
    <mergeCell ref="DUQ1:DUR1"/>
    <mergeCell ref="DUS1:DUT1"/>
    <mergeCell ref="DUU1:DUV1"/>
    <mergeCell ref="DUW1:DUX1"/>
    <mergeCell ref="DUA1:DUB1"/>
    <mergeCell ref="DUC1:DUD1"/>
    <mergeCell ref="DUE1:DUF1"/>
    <mergeCell ref="DUG1:DUH1"/>
    <mergeCell ref="DUI1:DUJ1"/>
    <mergeCell ref="DUK1:DUL1"/>
    <mergeCell ref="DTO1:DTP1"/>
    <mergeCell ref="DTQ1:DTR1"/>
    <mergeCell ref="DTS1:DTT1"/>
    <mergeCell ref="DTU1:DTV1"/>
    <mergeCell ref="DTW1:DTX1"/>
    <mergeCell ref="DTY1:DTZ1"/>
    <mergeCell ref="DTC1:DTD1"/>
    <mergeCell ref="DTE1:DTF1"/>
    <mergeCell ref="DTG1:DTH1"/>
    <mergeCell ref="DTI1:DTJ1"/>
    <mergeCell ref="DTK1:DTL1"/>
    <mergeCell ref="DTM1:DTN1"/>
    <mergeCell ref="DSQ1:DSR1"/>
    <mergeCell ref="DSS1:DST1"/>
    <mergeCell ref="DSU1:DSV1"/>
    <mergeCell ref="DSW1:DSX1"/>
    <mergeCell ref="DSY1:DSZ1"/>
    <mergeCell ref="DTA1:DTB1"/>
    <mergeCell ref="DSE1:DSF1"/>
    <mergeCell ref="DSG1:DSH1"/>
    <mergeCell ref="DSI1:DSJ1"/>
    <mergeCell ref="DSK1:DSL1"/>
    <mergeCell ref="DSM1:DSN1"/>
    <mergeCell ref="DSO1:DSP1"/>
    <mergeCell ref="DRS1:DRT1"/>
    <mergeCell ref="DRU1:DRV1"/>
    <mergeCell ref="DRW1:DRX1"/>
    <mergeCell ref="DRY1:DRZ1"/>
    <mergeCell ref="DSA1:DSB1"/>
    <mergeCell ref="DSC1:DSD1"/>
    <mergeCell ref="DRG1:DRH1"/>
    <mergeCell ref="DRI1:DRJ1"/>
    <mergeCell ref="DRK1:DRL1"/>
    <mergeCell ref="DRM1:DRN1"/>
    <mergeCell ref="DRO1:DRP1"/>
    <mergeCell ref="DRQ1:DRR1"/>
    <mergeCell ref="DQU1:DQV1"/>
    <mergeCell ref="DQW1:DQX1"/>
    <mergeCell ref="DQY1:DQZ1"/>
    <mergeCell ref="DRA1:DRB1"/>
    <mergeCell ref="DRC1:DRD1"/>
    <mergeCell ref="DRE1:DRF1"/>
    <mergeCell ref="DQI1:DQJ1"/>
    <mergeCell ref="DQK1:DQL1"/>
    <mergeCell ref="DQM1:DQN1"/>
    <mergeCell ref="DQO1:DQP1"/>
    <mergeCell ref="DQQ1:DQR1"/>
    <mergeCell ref="DQS1:DQT1"/>
    <mergeCell ref="DPW1:DPX1"/>
    <mergeCell ref="DPY1:DPZ1"/>
    <mergeCell ref="DQA1:DQB1"/>
    <mergeCell ref="DQC1:DQD1"/>
    <mergeCell ref="DQE1:DQF1"/>
    <mergeCell ref="DQG1:DQH1"/>
    <mergeCell ref="DPK1:DPL1"/>
    <mergeCell ref="DPM1:DPN1"/>
    <mergeCell ref="DPO1:DPP1"/>
    <mergeCell ref="DPQ1:DPR1"/>
    <mergeCell ref="DPS1:DPT1"/>
    <mergeCell ref="DPU1:DPV1"/>
    <mergeCell ref="DOY1:DOZ1"/>
    <mergeCell ref="DPA1:DPB1"/>
    <mergeCell ref="DPC1:DPD1"/>
    <mergeCell ref="DPE1:DPF1"/>
    <mergeCell ref="DPG1:DPH1"/>
    <mergeCell ref="DPI1:DPJ1"/>
    <mergeCell ref="DOM1:DON1"/>
    <mergeCell ref="DOO1:DOP1"/>
    <mergeCell ref="DOQ1:DOR1"/>
    <mergeCell ref="DOS1:DOT1"/>
    <mergeCell ref="DOU1:DOV1"/>
    <mergeCell ref="DOW1:DOX1"/>
    <mergeCell ref="DOA1:DOB1"/>
    <mergeCell ref="DOC1:DOD1"/>
    <mergeCell ref="DOE1:DOF1"/>
    <mergeCell ref="DOG1:DOH1"/>
    <mergeCell ref="DOI1:DOJ1"/>
    <mergeCell ref="DOK1:DOL1"/>
    <mergeCell ref="DNO1:DNP1"/>
    <mergeCell ref="DNQ1:DNR1"/>
    <mergeCell ref="DNS1:DNT1"/>
    <mergeCell ref="DNU1:DNV1"/>
    <mergeCell ref="DNW1:DNX1"/>
    <mergeCell ref="DNY1:DNZ1"/>
    <mergeCell ref="DNC1:DND1"/>
    <mergeCell ref="DNE1:DNF1"/>
    <mergeCell ref="DNG1:DNH1"/>
    <mergeCell ref="DNI1:DNJ1"/>
    <mergeCell ref="DNK1:DNL1"/>
    <mergeCell ref="DNM1:DNN1"/>
    <mergeCell ref="DMQ1:DMR1"/>
    <mergeCell ref="DMS1:DMT1"/>
    <mergeCell ref="DMU1:DMV1"/>
    <mergeCell ref="DMW1:DMX1"/>
    <mergeCell ref="DMY1:DMZ1"/>
    <mergeCell ref="DNA1:DNB1"/>
    <mergeCell ref="DME1:DMF1"/>
    <mergeCell ref="DMG1:DMH1"/>
    <mergeCell ref="DMI1:DMJ1"/>
    <mergeCell ref="DMK1:DML1"/>
    <mergeCell ref="DMM1:DMN1"/>
    <mergeCell ref="DMO1:DMP1"/>
    <mergeCell ref="DLS1:DLT1"/>
    <mergeCell ref="DLU1:DLV1"/>
    <mergeCell ref="DLW1:DLX1"/>
    <mergeCell ref="DLY1:DLZ1"/>
    <mergeCell ref="DMA1:DMB1"/>
    <mergeCell ref="DMC1:DMD1"/>
    <mergeCell ref="DLG1:DLH1"/>
    <mergeCell ref="DLI1:DLJ1"/>
    <mergeCell ref="DLK1:DLL1"/>
    <mergeCell ref="DLM1:DLN1"/>
    <mergeCell ref="DLO1:DLP1"/>
    <mergeCell ref="DLQ1:DLR1"/>
    <mergeCell ref="DKU1:DKV1"/>
    <mergeCell ref="DKW1:DKX1"/>
    <mergeCell ref="DKY1:DKZ1"/>
    <mergeCell ref="DLA1:DLB1"/>
    <mergeCell ref="DLC1:DLD1"/>
    <mergeCell ref="DLE1:DLF1"/>
    <mergeCell ref="DKI1:DKJ1"/>
    <mergeCell ref="DKK1:DKL1"/>
    <mergeCell ref="DKM1:DKN1"/>
    <mergeCell ref="DKO1:DKP1"/>
    <mergeCell ref="DKQ1:DKR1"/>
    <mergeCell ref="DKS1:DKT1"/>
    <mergeCell ref="DJW1:DJX1"/>
    <mergeCell ref="DJY1:DJZ1"/>
    <mergeCell ref="DKA1:DKB1"/>
    <mergeCell ref="DKC1:DKD1"/>
    <mergeCell ref="DKE1:DKF1"/>
    <mergeCell ref="DKG1:DKH1"/>
    <mergeCell ref="DJK1:DJL1"/>
    <mergeCell ref="DJM1:DJN1"/>
    <mergeCell ref="DJO1:DJP1"/>
    <mergeCell ref="DJQ1:DJR1"/>
    <mergeCell ref="DJS1:DJT1"/>
    <mergeCell ref="DJU1:DJV1"/>
    <mergeCell ref="DIY1:DIZ1"/>
    <mergeCell ref="DJA1:DJB1"/>
    <mergeCell ref="DJC1:DJD1"/>
    <mergeCell ref="DJE1:DJF1"/>
    <mergeCell ref="DJG1:DJH1"/>
    <mergeCell ref="DJI1:DJJ1"/>
    <mergeCell ref="DIM1:DIN1"/>
    <mergeCell ref="DIO1:DIP1"/>
    <mergeCell ref="DIQ1:DIR1"/>
    <mergeCell ref="DIS1:DIT1"/>
    <mergeCell ref="DIU1:DIV1"/>
    <mergeCell ref="DIW1:DIX1"/>
    <mergeCell ref="DIA1:DIB1"/>
    <mergeCell ref="DIC1:DID1"/>
    <mergeCell ref="DIE1:DIF1"/>
    <mergeCell ref="DIG1:DIH1"/>
    <mergeCell ref="DII1:DIJ1"/>
    <mergeCell ref="DIK1:DIL1"/>
    <mergeCell ref="DHO1:DHP1"/>
    <mergeCell ref="DHQ1:DHR1"/>
    <mergeCell ref="DHS1:DHT1"/>
    <mergeCell ref="DHU1:DHV1"/>
    <mergeCell ref="DHW1:DHX1"/>
    <mergeCell ref="DHY1:DHZ1"/>
    <mergeCell ref="DHC1:DHD1"/>
    <mergeCell ref="DHE1:DHF1"/>
    <mergeCell ref="DHG1:DHH1"/>
    <mergeCell ref="DHI1:DHJ1"/>
    <mergeCell ref="DHK1:DHL1"/>
    <mergeCell ref="DHM1:DHN1"/>
    <mergeCell ref="DGQ1:DGR1"/>
    <mergeCell ref="DGS1:DGT1"/>
    <mergeCell ref="DGU1:DGV1"/>
    <mergeCell ref="DGW1:DGX1"/>
    <mergeCell ref="DGY1:DGZ1"/>
    <mergeCell ref="DHA1:DHB1"/>
    <mergeCell ref="DGE1:DGF1"/>
    <mergeCell ref="DGG1:DGH1"/>
    <mergeCell ref="DGI1:DGJ1"/>
    <mergeCell ref="DGK1:DGL1"/>
    <mergeCell ref="DGM1:DGN1"/>
    <mergeCell ref="DGO1:DGP1"/>
    <mergeCell ref="DFS1:DFT1"/>
    <mergeCell ref="DFU1:DFV1"/>
    <mergeCell ref="DFW1:DFX1"/>
    <mergeCell ref="DFY1:DFZ1"/>
    <mergeCell ref="DGA1:DGB1"/>
    <mergeCell ref="DGC1:DGD1"/>
    <mergeCell ref="DFG1:DFH1"/>
    <mergeCell ref="DFI1:DFJ1"/>
    <mergeCell ref="DFK1:DFL1"/>
    <mergeCell ref="DFM1:DFN1"/>
    <mergeCell ref="DFO1:DFP1"/>
    <mergeCell ref="DFQ1:DFR1"/>
    <mergeCell ref="DEU1:DEV1"/>
    <mergeCell ref="DEW1:DEX1"/>
    <mergeCell ref="DEY1:DEZ1"/>
    <mergeCell ref="DFA1:DFB1"/>
    <mergeCell ref="DFC1:DFD1"/>
    <mergeCell ref="DFE1:DFF1"/>
    <mergeCell ref="DEI1:DEJ1"/>
    <mergeCell ref="DEK1:DEL1"/>
    <mergeCell ref="DEM1:DEN1"/>
    <mergeCell ref="DEO1:DEP1"/>
    <mergeCell ref="DEQ1:DER1"/>
    <mergeCell ref="DES1:DET1"/>
    <mergeCell ref="DDW1:DDX1"/>
    <mergeCell ref="DDY1:DDZ1"/>
    <mergeCell ref="DEA1:DEB1"/>
    <mergeCell ref="DEC1:DED1"/>
    <mergeCell ref="DEE1:DEF1"/>
    <mergeCell ref="DEG1:DEH1"/>
    <mergeCell ref="DDK1:DDL1"/>
    <mergeCell ref="DDM1:DDN1"/>
    <mergeCell ref="DDO1:DDP1"/>
    <mergeCell ref="DDQ1:DDR1"/>
    <mergeCell ref="DDS1:DDT1"/>
    <mergeCell ref="DDU1:DDV1"/>
    <mergeCell ref="DCY1:DCZ1"/>
    <mergeCell ref="DDA1:DDB1"/>
    <mergeCell ref="DDC1:DDD1"/>
    <mergeCell ref="DDE1:DDF1"/>
    <mergeCell ref="DDG1:DDH1"/>
    <mergeCell ref="DDI1:DDJ1"/>
    <mergeCell ref="DCM1:DCN1"/>
    <mergeCell ref="DCO1:DCP1"/>
    <mergeCell ref="DCQ1:DCR1"/>
    <mergeCell ref="DCS1:DCT1"/>
    <mergeCell ref="DCU1:DCV1"/>
    <mergeCell ref="DCW1:DCX1"/>
    <mergeCell ref="DCA1:DCB1"/>
    <mergeCell ref="DCC1:DCD1"/>
    <mergeCell ref="DCE1:DCF1"/>
    <mergeCell ref="DCG1:DCH1"/>
    <mergeCell ref="DCI1:DCJ1"/>
    <mergeCell ref="DCK1:DCL1"/>
    <mergeCell ref="DBO1:DBP1"/>
    <mergeCell ref="DBQ1:DBR1"/>
    <mergeCell ref="DBS1:DBT1"/>
    <mergeCell ref="DBU1:DBV1"/>
    <mergeCell ref="DBW1:DBX1"/>
    <mergeCell ref="DBY1:DBZ1"/>
    <mergeCell ref="DBC1:DBD1"/>
    <mergeCell ref="DBE1:DBF1"/>
    <mergeCell ref="DBG1:DBH1"/>
    <mergeCell ref="DBI1:DBJ1"/>
    <mergeCell ref="DBK1:DBL1"/>
    <mergeCell ref="DBM1:DBN1"/>
    <mergeCell ref="DAQ1:DAR1"/>
    <mergeCell ref="DAS1:DAT1"/>
    <mergeCell ref="DAU1:DAV1"/>
    <mergeCell ref="DAW1:DAX1"/>
    <mergeCell ref="DAY1:DAZ1"/>
    <mergeCell ref="DBA1:DBB1"/>
    <mergeCell ref="DAE1:DAF1"/>
    <mergeCell ref="DAG1:DAH1"/>
    <mergeCell ref="DAI1:DAJ1"/>
    <mergeCell ref="DAK1:DAL1"/>
    <mergeCell ref="DAM1:DAN1"/>
    <mergeCell ref="DAO1:DAP1"/>
    <mergeCell ref="CZS1:CZT1"/>
    <mergeCell ref="CZU1:CZV1"/>
    <mergeCell ref="CZW1:CZX1"/>
    <mergeCell ref="CZY1:CZZ1"/>
    <mergeCell ref="DAA1:DAB1"/>
    <mergeCell ref="DAC1:DAD1"/>
    <mergeCell ref="CZG1:CZH1"/>
    <mergeCell ref="CZI1:CZJ1"/>
    <mergeCell ref="CZK1:CZL1"/>
    <mergeCell ref="CZM1:CZN1"/>
    <mergeCell ref="CZO1:CZP1"/>
    <mergeCell ref="CZQ1:CZR1"/>
    <mergeCell ref="CYU1:CYV1"/>
    <mergeCell ref="CYW1:CYX1"/>
    <mergeCell ref="CYY1:CYZ1"/>
    <mergeCell ref="CZA1:CZB1"/>
    <mergeCell ref="CZC1:CZD1"/>
    <mergeCell ref="CZE1:CZF1"/>
    <mergeCell ref="CYI1:CYJ1"/>
    <mergeCell ref="CYK1:CYL1"/>
    <mergeCell ref="CYM1:CYN1"/>
    <mergeCell ref="CYO1:CYP1"/>
    <mergeCell ref="CYQ1:CYR1"/>
    <mergeCell ref="CYS1:CYT1"/>
    <mergeCell ref="CXW1:CXX1"/>
    <mergeCell ref="CXY1:CXZ1"/>
    <mergeCell ref="CYA1:CYB1"/>
    <mergeCell ref="CYC1:CYD1"/>
    <mergeCell ref="CYE1:CYF1"/>
    <mergeCell ref="CYG1:CYH1"/>
    <mergeCell ref="CXK1:CXL1"/>
    <mergeCell ref="CXM1:CXN1"/>
    <mergeCell ref="CXO1:CXP1"/>
    <mergeCell ref="CXQ1:CXR1"/>
    <mergeCell ref="CXS1:CXT1"/>
    <mergeCell ref="CXU1:CXV1"/>
    <mergeCell ref="CWY1:CWZ1"/>
    <mergeCell ref="CXA1:CXB1"/>
    <mergeCell ref="CXC1:CXD1"/>
    <mergeCell ref="CXE1:CXF1"/>
    <mergeCell ref="CXG1:CXH1"/>
    <mergeCell ref="CXI1:CXJ1"/>
    <mergeCell ref="CWM1:CWN1"/>
    <mergeCell ref="CWO1:CWP1"/>
    <mergeCell ref="CWQ1:CWR1"/>
    <mergeCell ref="CWS1:CWT1"/>
    <mergeCell ref="CWU1:CWV1"/>
    <mergeCell ref="CWW1:CWX1"/>
    <mergeCell ref="CWA1:CWB1"/>
    <mergeCell ref="CWC1:CWD1"/>
    <mergeCell ref="CWE1:CWF1"/>
    <mergeCell ref="CWG1:CWH1"/>
    <mergeCell ref="CWI1:CWJ1"/>
    <mergeCell ref="CWK1:CWL1"/>
    <mergeCell ref="CVO1:CVP1"/>
    <mergeCell ref="CVQ1:CVR1"/>
    <mergeCell ref="CVS1:CVT1"/>
    <mergeCell ref="CVU1:CVV1"/>
    <mergeCell ref="CVW1:CVX1"/>
    <mergeCell ref="CVY1:CVZ1"/>
    <mergeCell ref="CVC1:CVD1"/>
    <mergeCell ref="CVE1:CVF1"/>
    <mergeCell ref="CVG1:CVH1"/>
    <mergeCell ref="CVI1:CVJ1"/>
    <mergeCell ref="CVK1:CVL1"/>
    <mergeCell ref="CVM1:CVN1"/>
    <mergeCell ref="CUQ1:CUR1"/>
    <mergeCell ref="CUS1:CUT1"/>
    <mergeCell ref="CUU1:CUV1"/>
    <mergeCell ref="CUW1:CUX1"/>
    <mergeCell ref="CUY1:CUZ1"/>
    <mergeCell ref="CVA1:CVB1"/>
    <mergeCell ref="CUE1:CUF1"/>
    <mergeCell ref="CUG1:CUH1"/>
    <mergeCell ref="CUI1:CUJ1"/>
    <mergeCell ref="CUK1:CUL1"/>
    <mergeCell ref="CUM1:CUN1"/>
    <mergeCell ref="CUO1:CUP1"/>
    <mergeCell ref="CTS1:CTT1"/>
    <mergeCell ref="CTU1:CTV1"/>
    <mergeCell ref="CTW1:CTX1"/>
    <mergeCell ref="CTY1:CTZ1"/>
    <mergeCell ref="CUA1:CUB1"/>
    <mergeCell ref="CUC1:CUD1"/>
    <mergeCell ref="CTG1:CTH1"/>
    <mergeCell ref="CTI1:CTJ1"/>
    <mergeCell ref="CTK1:CTL1"/>
    <mergeCell ref="CTM1:CTN1"/>
    <mergeCell ref="CTO1:CTP1"/>
    <mergeCell ref="CTQ1:CTR1"/>
    <mergeCell ref="CSU1:CSV1"/>
    <mergeCell ref="CSW1:CSX1"/>
    <mergeCell ref="CSY1:CSZ1"/>
    <mergeCell ref="CTA1:CTB1"/>
    <mergeCell ref="CTC1:CTD1"/>
    <mergeCell ref="CTE1:CTF1"/>
    <mergeCell ref="CSI1:CSJ1"/>
    <mergeCell ref="CSK1:CSL1"/>
    <mergeCell ref="CSM1:CSN1"/>
    <mergeCell ref="CSO1:CSP1"/>
    <mergeCell ref="CSQ1:CSR1"/>
    <mergeCell ref="CSS1:CST1"/>
    <mergeCell ref="CRW1:CRX1"/>
    <mergeCell ref="CRY1:CRZ1"/>
    <mergeCell ref="CSA1:CSB1"/>
    <mergeCell ref="CSC1:CSD1"/>
    <mergeCell ref="CSE1:CSF1"/>
    <mergeCell ref="CSG1:CSH1"/>
    <mergeCell ref="CRK1:CRL1"/>
    <mergeCell ref="CRM1:CRN1"/>
    <mergeCell ref="CRO1:CRP1"/>
    <mergeCell ref="CRQ1:CRR1"/>
    <mergeCell ref="CRS1:CRT1"/>
    <mergeCell ref="CRU1:CRV1"/>
    <mergeCell ref="CQY1:CQZ1"/>
    <mergeCell ref="CRA1:CRB1"/>
    <mergeCell ref="CRC1:CRD1"/>
    <mergeCell ref="CRE1:CRF1"/>
    <mergeCell ref="CRG1:CRH1"/>
    <mergeCell ref="CRI1:CRJ1"/>
    <mergeCell ref="CQM1:CQN1"/>
    <mergeCell ref="CQO1:CQP1"/>
    <mergeCell ref="CQQ1:CQR1"/>
    <mergeCell ref="CQS1:CQT1"/>
    <mergeCell ref="CQU1:CQV1"/>
    <mergeCell ref="CQW1:CQX1"/>
    <mergeCell ref="CQA1:CQB1"/>
    <mergeCell ref="CQC1:CQD1"/>
    <mergeCell ref="CQE1:CQF1"/>
    <mergeCell ref="CQG1:CQH1"/>
    <mergeCell ref="CQI1:CQJ1"/>
    <mergeCell ref="CQK1:CQL1"/>
    <mergeCell ref="CPO1:CPP1"/>
    <mergeCell ref="CPQ1:CPR1"/>
    <mergeCell ref="CPS1:CPT1"/>
    <mergeCell ref="CPU1:CPV1"/>
    <mergeCell ref="CPW1:CPX1"/>
    <mergeCell ref="CPY1:CPZ1"/>
    <mergeCell ref="CPC1:CPD1"/>
    <mergeCell ref="CPE1:CPF1"/>
    <mergeCell ref="CPG1:CPH1"/>
    <mergeCell ref="CPI1:CPJ1"/>
    <mergeCell ref="CPK1:CPL1"/>
    <mergeCell ref="CPM1:CPN1"/>
    <mergeCell ref="COQ1:COR1"/>
    <mergeCell ref="COS1:COT1"/>
    <mergeCell ref="COU1:COV1"/>
    <mergeCell ref="COW1:COX1"/>
    <mergeCell ref="COY1:COZ1"/>
    <mergeCell ref="CPA1:CPB1"/>
    <mergeCell ref="COE1:COF1"/>
    <mergeCell ref="COG1:COH1"/>
    <mergeCell ref="COI1:COJ1"/>
    <mergeCell ref="COK1:COL1"/>
    <mergeCell ref="COM1:CON1"/>
    <mergeCell ref="COO1:COP1"/>
    <mergeCell ref="CNS1:CNT1"/>
    <mergeCell ref="CNU1:CNV1"/>
    <mergeCell ref="CNW1:CNX1"/>
    <mergeCell ref="CNY1:CNZ1"/>
    <mergeCell ref="COA1:COB1"/>
    <mergeCell ref="COC1:COD1"/>
    <mergeCell ref="CNG1:CNH1"/>
    <mergeCell ref="CNI1:CNJ1"/>
    <mergeCell ref="CNK1:CNL1"/>
    <mergeCell ref="CNM1:CNN1"/>
    <mergeCell ref="CNO1:CNP1"/>
    <mergeCell ref="CNQ1:CNR1"/>
    <mergeCell ref="CMU1:CMV1"/>
    <mergeCell ref="CMW1:CMX1"/>
    <mergeCell ref="CMY1:CMZ1"/>
    <mergeCell ref="CNA1:CNB1"/>
    <mergeCell ref="CNC1:CND1"/>
    <mergeCell ref="CNE1:CNF1"/>
    <mergeCell ref="CMI1:CMJ1"/>
    <mergeCell ref="CMK1:CML1"/>
    <mergeCell ref="CMM1:CMN1"/>
    <mergeCell ref="CMO1:CMP1"/>
    <mergeCell ref="CMQ1:CMR1"/>
    <mergeCell ref="CMS1:CMT1"/>
    <mergeCell ref="CLW1:CLX1"/>
    <mergeCell ref="CLY1:CLZ1"/>
    <mergeCell ref="CMA1:CMB1"/>
    <mergeCell ref="CMC1:CMD1"/>
    <mergeCell ref="CME1:CMF1"/>
    <mergeCell ref="CMG1:CMH1"/>
    <mergeCell ref="CLK1:CLL1"/>
    <mergeCell ref="CLM1:CLN1"/>
    <mergeCell ref="CLO1:CLP1"/>
    <mergeCell ref="CLQ1:CLR1"/>
    <mergeCell ref="CLS1:CLT1"/>
    <mergeCell ref="CLU1:CLV1"/>
    <mergeCell ref="CKY1:CKZ1"/>
    <mergeCell ref="CLA1:CLB1"/>
    <mergeCell ref="CLC1:CLD1"/>
    <mergeCell ref="CLE1:CLF1"/>
    <mergeCell ref="CLG1:CLH1"/>
    <mergeCell ref="CLI1:CLJ1"/>
    <mergeCell ref="CKM1:CKN1"/>
    <mergeCell ref="CKO1:CKP1"/>
    <mergeCell ref="CKQ1:CKR1"/>
    <mergeCell ref="CKS1:CKT1"/>
    <mergeCell ref="CKU1:CKV1"/>
    <mergeCell ref="CKW1:CKX1"/>
    <mergeCell ref="CKA1:CKB1"/>
    <mergeCell ref="CKC1:CKD1"/>
    <mergeCell ref="CKE1:CKF1"/>
    <mergeCell ref="CKG1:CKH1"/>
    <mergeCell ref="CKI1:CKJ1"/>
    <mergeCell ref="CKK1:CKL1"/>
    <mergeCell ref="CJO1:CJP1"/>
    <mergeCell ref="CJQ1:CJR1"/>
    <mergeCell ref="CJS1:CJT1"/>
    <mergeCell ref="CJU1:CJV1"/>
    <mergeCell ref="CJW1:CJX1"/>
    <mergeCell ref="CJY1:CJZ1"/>
    <mergeCell ref="CJC1:CJD1"/>
    <mergeCell ref="CJE1:CJF1"/>
    <mergeCell ref="CJG1:CJH1"/>
    <mergeCell ref="CJI1:CJJ1"/>
    <mergeCell ref="CJK1:CJL1"/>
    <mergeCell ref="CJM1:CJN1"/>
    <mergeCell ref="CIQ1:CIR1"/>
    <mergeCell ref="CIS1:CIT1"/>
    <mergeCell ref="CIU1:CIV1"/>
    <mergeCell ref="CIW1:CIX1"/>
    <mergeCell ref="CIY1:CIZ1"/>
    <mergeCell ref="CJA1:CJB1"/>
    <mergeCell ref="CIE1:CIF1"/>
    <mergeCell ref="CIG1:CIH1"/>
    <mergeCell ref="CII1:CIJ1"/>
    <mergeCell ref="CIK1:CIL1"/>
    <mergeCell ref="CIM1:CIN1"/>
    <mergeCell ref="CIO1:CIP1"/>
    <mergeCell ref="CHS1:CHT1"/>
    <mergeCell ref="CHU1:CHV1"/>
    <mergeCell ref="CHW1:CHX1"/>
    <mergeCell ref="CHY1:CHZ1"/>
    <mergeCell ref="CIA1:CIB1"/>
    <mergeCell ref="CIC1:CID1"/>
    <mergeCell ref="CHG1:CHH1"/>
    <mergeCell ref="CHI1:CHJ1"/>
    <mergeCell ref="CHK1:CHL1"/>
    <mergeCell ref="CHM1:CHN1"/>
    <mergeCell ref="CHO1:CHP1"/>
    <mergeCell ref="CHQ1:CHR1"/>
    <mergeCell ref="CGU1:CGV1"/>
    <mergeCell ref="CGW1:CGX1"/>
    <mergeCell ref="CGY1:CGZ1"/>
    <mergeCell ref="CHA1:CHB1"/>
    <mergeCell ref="CHC1:CHD1"/>
    <mergeCell ref="CHE1:CHF1"/>
    <mergeCell ref="CGI1:CGJ1"/>
    <mergeCell ref="CGK1:CGL1"/>
    <mergeCell ref="CGM1:CGN1"/>
    <mergeCell ref="CGO1:CGP1"/>
    <mergeCell ref="CGQ1:CGR1"/>
    <mergeCell ref="CGS1:CGT1"/>
    <mergeCell ref="CFW1:CFX1"/>
    <mergeCell ref="CFY1:CFZ1"/>
    <mergeCell ref="CGA1:CGB1"/>
    <mergeCell ref="CGC1:CGD1"/>
    <mergeCell ref="CGE1:CGF1"/>
    <mergeCell ref="CGG1:CGH1"/>
    <mergeCell ref="CFK1:CFL1"/>
    <mergeCell ref="CFM1:CFN1"/>
    <mergeCell ref="CFO1:CFP1"/>
    <mergeCell ref="CFQ1:CFR1"/>
    <mergeCell ref="CFS1:CFT1"/>
    <mergeCell ref="CFU1:CFV1"/>
    <mergeCell ref="CEY1:CEZ1"/>
    <mergeCell ref="CFA1:CFB1"/>
    <mergeCell ref="CFC1:CFD1"/>
    <mergeCell ref="CFE1:CFF1"/>
    <mergeCell ref="CFG1:CFH1"/>
    <mergeCell ref="CFI1:CFJ1"/>
    <mergeCell ref="CEM1:CEN1"/>
    <mergeCell ref="CEO1:CEP1"/>
    <mergeCell ref="CEQ1:CER1"/>
    <mergeCell ref="CES1:CET1"/>
    <mergeCell ref="CEU1:CEV1"/>
    <mergeCell ref="CEW1:CEX1"/>
    <mergeCell ref="CEA1:CEB1"/>
    <mergeCell ref="CEC1:CED1"/>
    <mergeCell ref="CEE1:CEF1"/>
    <mergeCell ref="CEG1:CEH1"/>
    <mergeCell ref="CEI1:CEJ1"/>
    <mergeCell ref="CEK1:CEL1"/>
    <mergeCell ref="CDO1:CDP1"/>
    <mergeCell ref="CDQ1:CDR1"/>
    <mergeCell ref="CDS1:CDT1"/>
    <mergeCell ref="CDU1:CDV1"/>
    <mergeCell ref="CDW1:CDX1"/>
    <mergeCell ref="CDY1:CDZ1"/>
    <mergeCell ref="CDC1:CDD1"/>
    <mergeCell ref="CDE1:CDF1"/>
    <mergeCell ref="CDG1:CDH1"/>
    <mergeCell ref="CDI1:CDJ1"/>
    <mergeCell ref="CDK1:CDL1"/>
    <mergeCell ref="CDM1:CDN1"/>
    <mergeCell ref="CCQ1:CCR1"/>
    <mergeCell ref="CCS1:CCT1"/>
    <mergeCell ref="CCU1:CCV1"/>
    <mergeCell ref="CCW1:CCX1"/>
    <mergeCell ref="CCY1:CCZ1"/>
    <mergeCell ref="CDA1:CDB1"/>
    <mergeCell ref="CCE1:CCF1"/>
    <mergeCell ref="CCG1:CCH1"/>
    <mergeCell ref="CCI1:CCJ1"/>
    <mergeCell ref="CCK1:CCL1"/>
    <mergeCell ref="CCM1:CCN1"/>
    <mergeCell ref="CCO1:CCP1"/>
    <mergeCell ref="CBS1:CBT1"/>
    <mergeCell ref="CBU1:CBV1"/>
    <mergeCell ref="CBW1:CBX1"/>
    <mergeCell ref="CBY1:CBZ1"/>
    <mergeCell ref="CCA1:CCB1"/>
    <mergeCell ref="CCC1:CCD1"/>
    <mergeCell ref="CBG1:CBH1"/>
    <mergeCell ref="CBI1:CBJ1"/>
    <mergeCell ref="CBK1:CBL1"/>
    <mergeCell ref="CBM1:CBN1"/>
    <mergeCell ref="CBO1:CBP1"/>
    <mergeCell ref="CBQ1:CBR1"/>
    <mergeCell ref="CAU1:CAV1"/>
    <mergeCell ref="CAW1:CAX1"/>
    <mergeCell ref="CAY1:CAZ1"/>
    <mergeCell ref="CBA1:CBB1"/>
    <mergeCell ref="CBC1:CBD1"/>
    <mergeCell ref="CBE1:CBF1"/>
    <mergeCell ref="CAI1:CAJ1"/>
    <mergeCell ref="CAK1:CAL1"/>
    <mergeCell ref="CAM1:CAN1"/>
    <mergeCell ref="CAO1:CAP1"/>
    <mergeCell ref="CAQ1:CAR1"/>
    <mergeCell ref="CAS1:CAT1"/>
    <mergeCell ref="BZW1:BZX1"/>
    <mergeCell ref="BZY1:BZZ1"/>
    <mergeCell ref="CAA1:CAB1"/>
    <mergeCell ref="CAC1:CAD1"/>
    <mergeCell ref="CAE1:CAF1"/>
    <mergeCell ref="CAG1:CAH1"/>
    <mergeCell ref="BZK1:BZL1"/>
    <mergeCell ref="BZM1:BZN1"/>
    <mergeCell ref="BZO1:BZP1"/>
    <mergeCell ref="BZQ1:BZR1"/>
    <mergeCell ref="BZS1:BZT1"/>
    <mergeCell ref="BZU1:BZV1"/>
    <mergeCell ref="BYY1:BYZ1"/>
    <mergeCell ref="BZA1:BZB1"/>
    <mergeCell ref="BZC1:BZD1"/>
    <mergeCell ref="BZE1:BZF1"/>
    <mergeCell ref="BZG1:BZH1"/>
    <mergeCell ref="BZI1:BZJ1"/>
    <mergeCell ref="BYM1:BYN1"/>
    <mergeCell ref="BYO1:BYP1"/>
    <mergeCell ref="BYQ1:BYR1"/>
    <mergeCell ref="BYS1:BYT1"/>
    <mergeCell ref="BYU1:BYV1"/>
    <mergeCell ref="BYW1:BYX1"/>
    <mergeCell ref="BYA1:BYB1"/>
    <mergeCell ref="BYC1:BYD1"/>
    <mergeCell ref="BYE1:BYF1"/>
    <mergeCell ref="BYG1:BYH1"/>
    <mergeCell ref="BYI1:BYJ1"/>
    <mergeCell ref="BYK1:BYL1"/>
    <mergeCell ref="BXO1:BXP1"/>
    <mergeCell ref="BXQ1:BXR1"/>
    <mergeCell ref="BXS1:BXT1"/>
    <mergeCell ref="BXU1:BXV1"/>
    <mergeCell ref="BXW1:BXX1"/>
    <mergeCell ref="BXY1:BXZ1"/>
    <mergeCell ref="BXC1:BXD1"/>
    <mergeCell ref="BXE1:BXF1"/>
    <mergeCell ref="BXG1:BXH1"/>
    <mergeCell ref="BXI1:BXJ1"/>
    <mergeCell ref="BXK1:BXL1"/>
    <mergeCell ref="BXM1:BXN1"/>
    <mergeCell ref="BWQ1:BWR1"/>
    <mergeCell ref="BWS1:BWT1"/>
    <mergeCell ref="BWU1:BWV1"/>
    <mergeCell ref="BWW1:BWX1"/>
    <mergeCell ref="BWY1:BWZ1"/>
    <mergeCell ref="BXA1:BXB1"/>
    <mergeCell ref="BWE1:BWF1"/>
    <mergeCell ref="BWG1:BWH1"/>
    <mergeCell ref="BWI1:BWJ1"/>
    <mergeCell ref="BWK1:BWL1"/>
    <mergeCell ref="BWM1:BWN1"/>
    <mergeCell ref="BWO1:BWP1"/>
    <mergeCell ref="BVS1:BVT1"/>
    <mergeCell ref="BVU1:BVV1"/>
    <mergeCell ref="BVW1:BVX1"/>
    <mergeCell ref="BVY1:BVZ1"/>
    <mergeCell ref="BWA1:BWB1"/>
    <mergeCell ref="BWC1:BWD1"/>
    <mergeCell ref="BVG1:BVH1"/>
    <mergeCell ref="BVI1:BVJ1"/>
    <mergeCell ref="BVK1:BVL1"/>
    <mergeCell ref="BVM1:BVN1"/>
    <mergeCell ref="BVO1:BVP1"/>
    <mergeCell ref="BVQ1:BVR1"/>
    <mergeCell ref="BUU1:BUV1"/>
    <mergeCell ref="BUW1:BUX1"/>
    <mergeCell ref="BUY1:BUZ1"/>
    <mergeCell ref="BVA1:BVB1"/>
    <mergeCell ref="BVC1:BVD1"/>
    <mergeCell ref="BVE1:BVF1"/>
    <mergeCell ref="BUI1:BUJ1"/>
    <mergeCell ref="BUK1:BUL1"/>
    <mergeCell ref="BUM1:BUN1"/>
    <mergeCell ref="BUO1:BUP1"/>
    <mergeCell ref="BUQ1:BUR1"/>
    <mergeCell ref="BUS1:BUT1"/>
    <mergeCell ref="BTW1:BTX1"/>
    <mergeCell ref="BTY1:BTZ1"/>
    <mergeCell ref="BUA1:BUB1"/>
    <mergeCell ref="BUC1:BUD1"/>
    <mergeCell ref="BUE1:BUF1"/>
    <mergeCell ref="BUG1:BUH1"/>
    <mergeCell ref="BTK1:BTL1"/>
    <mergeCell ref="BTM1:BTN1"/>
    <mergeCell ref="BTO1:BTP1"/>
    <mergeCell ref="BTQ1:BTR1"/>
    <mergeCell ref="BTS1:BTT1"/>
    <mergeCell ref="BTU1:BTV1"/>
    <mergeCell ref="BSY1:BSZ1"/>
    <mergeCell ref="BTA1:BTB1"/>
    <mergeCell ref="BTC1:BTD1"/>
    <mergeCell ref="BTE1:BTF1"/>
    <mergeCell ref="BTG1:BTH1"/>
    <mergeCell ref="BTI1:BTJ1"/>
    <mergeCell ref="BSM1:BSN1"/>
    <mergeCell ref="BSO1:BSP1"/>
    <mergeCell ref="BSQ1:BSR1"/>
    <mergeCell ref="BSS1:BST1"/>
    <mergeCell ref="BSU1:BSV1"/>
    <mergeCell ref="BSW1:BSX1"/>
    <mergeCell ref="BSA1:BSB1"/>
    <mergeCell ref="BSC1:BSD1"/>
    <mergeCell ref="BSE1:BSF1"/>
    <mergeCell ref="BSG1:BSH1"/>
    <mergeCell ref="BSI1:BSJ1"/>
    <mergeCell ref="BSK1:BSL1"/>
    <mergeCell ref="BRO1:BRP1"/>
    <mergeCell ref="BRQ1:BRR1"/>
    <mergeCell ref="BRS1:BRT1"/>
    <mergeCell ref="BRU1:BRV1"/>
    <mergeCell ref="BRW1:BRX1"/>
    <mergeCell ref="BRY1:BRZ1"/>
    <mergeCell ref="BRC1:BRD1"/>
    <mergeCell ref="BRE1:BRF1"/>
    <mergeCell ref="BRG1:BRH1"/>
    <mergeCell ref="BRI1:BRJ1"/>
    <mergeCell ref="BRK1:BRL1"/>
    <mergeCell ref="BRM1:BRN1"/>
    <mergeCell ref="BQQ1:BQR1"/>
    <mergeCell ref="BQS1:BQT1"/>
    <mergeCell ref="BQU1:BQV1"/>
    <mergeCell ref="BQW1:BQX1"/>
    <mergeCell ref="BQY1:BQZ1"/>
    <mergeCell ref="BRA1:BRB1"/>
    <mergeCell ref="BQE1:BQF1"/>
    <mergeCell ref="BQG1:BQH1"/>
    <mergeCell ref="BQI1:BQJ1"/>
    <mergeCell ref="BQK1:BQL1"/>
    <mergeCell ref="BQM1:BQN1"/>
    <mergeCell ref="BQO1:BQP1"/>
    <mergeCell ref="BPS1:BPT1"/>
    <mergeCell ref="BPU1:BPV1"/>
    <mergeCell ref="BPW1:BPX1"/>
    <mergeCell ref="BPY1:BPZ1"/>
    <mergeCell ref="BQA1:BQB1"/>
    <mergeCell ref="BQC1:BQD1"/>
    <mergeCell ref="BPG1:BPH1"/>
    <mergeCell ref="BPI1:BPJ1"/>
    <mergeCell ref="BPK1:BPL1"/>
    <mergeCell ref="BPM1:BPN1"/>
    <mergeCell ref="BPO1:BPP1"/>
    <mergeCell ref="BPQ1:BPR1"/>
    <mergeCell ref="BOU1:BOV1"/>
    <mergeCell ref="BOW1:BOX1"/>
    <mergeCell ref="BOY1:BOZ1"/>
    <mergeCell ref="BPA1:BPB1"/>
    <mergeCell ref="BPC1:BPD1"/>
    <mergeCell ref="BPE1:BPF1"/>
    <mergeCell ref="BOI1:BOJ1"/>
    <mergeCell ref="BOK1:BOL1"/>
    <mergeCell ref="BOM1:BON1"/>
    <mergeCell ref="BOO1:BOP1"/>
    <mergeCell ref="BOQ1:BOR1"/>
    <mergeCell ref="BOS1:BOT1"/>
    <mergeCell ref="BNW1:BNX1"/>
    <mergeCell ref="BNY1:BNZ1"/>
    <mergeCell ref="BOA1:BOB1"/>
    <mergeCell ref="BOC1:BOD1"/>
    <mergeCell ref="BOE1:BOF1"/>
    <mergeCell ref="BOG1:BOH1"/>
    <mergeCell ref="BNK1:BNL1"/>
    <mergeCell ref="BNM1:BNN1"/>
    <mergeCell ref="BNO1:BNP1"/>
    <mergeCell ref="BNQ1:BNR1"/>
    <mergeCell ref="BNS1:BNT1"/>
    <mergeCell ref="BNU1:BNV1"/>
    <mergeCell ref="BMY1:BMZ1"/>
    <mergeCell ref="BNA1:BNB1"/>
    <mergeCell ref="BNC1:BND1"/>
    <mergeCell ref="BNE1:BNF1"/>
    <mergeCell ref="BNG1:BNH1"/>
    <mergeCell ref="BNI1:BNJ1"/>
    <mergeCell ref="BMM1:BMN1"/>
    <mergeCell ref="BMO1:BMP1"/>
    <mergeCell ref="BMQ1:BMR1"/>
    <mergeCell ref="BMS1:BMT1"/>
    <mergeCell ref="BMU1:BMV1"/>
    <mergeCell ref="BMW1:BMX1"/>
    <mergeCell ref="BMA1:BMB1"/>
    <mergeCell ref="BMC1:BMD1"/>
    <mergeCell ref="BME1:BMF1"/>
    <mergeCell ref="BMG1:BMH1"/>
    <mergeCell ref="BMI1:BMJ1"/>
    <mergeCell ref="BMK1:BML1"/>
    <mergeCell ref="BLO1:BLP1"/>
    <mergeCell ref="BLQ1:BLR1"/>
    <mergeCell ref="BLS1:BLT1"/>
    <mergeCell ref="BLU1:BLV1"/>
    <mergeCell ref="BLW1:BLX1"/>
    <mergeCell ref="BLY1:BLZ1"/>
    <mergeCell ref="BLC1:BLD1"/>
    <mergeCell ref="BLE1:BLF1"/>
    <mergeCell ref="BLG1:BLH1"/>
    <mergeCell ref="BLI1:BLJ1"/>
    <mergeCell ref="BLK1:BLL1"/>
    <mergeCell ref="BLM1:BLN1"/>
    <mergeCell ref="BKQ1:BKR1"/>
    <mergeCell ref="BKS1:BKT1"/>
    <mergeCell ref="BKU1:BKV1"/>
    <mergeCell ref="BKW1:BKX1"/>
    <mergeCell ref="BKY1:BKZ1"/>
    <mergeCell ref="BLA1:BLB1"/>
    <mergeCell ref="BKE1:BKF1"/>
    <mergeCell ref="BKG1:BKH1"/>
    <mergeCell ref="BKI1:BKJ1"/>
    <mergeCell ref="BKK1:BKL1"/>
    <mergeCell ref="BKM1:BKN1"/>
    <mergeCell ref="BKO1:BKP1"/>
    <mergeCell ref="BJS1:BJT1"/>
    <mergeCell ref="BJU1:BJV1"/>
    <mergeCell ref="BJW1:BJX1"/>
    <mergeCell ref="BJY1:BJZ1"/>
    <mergeCell ref="BKA1:BKB1"/>
    <mergeCell ref="BKC1:BKD1"/>
    <mergeCell ref="BJG1:BJH1"/>
    <mergeCell ref="BJI1:BJJ1"/>
    <mergeCell ref="BJK1:BJL1"/>
    <mergeCell ref="BJM1:BJN1"/>
    <mergeCell ref="BJO1:BJP1"/>
    <mergeCell ref="BJQ1:BJR1"/>
    <mergeCell ref="BIU1:BIV1"/>
    <mergeCell ref="BIW1:BIX1"/>
    <mergeCell ref="BIY1:BIZ1"/>
    <mergeCell ref="BJA1:BJB1"/>
    <mergeCell ref="BJC1:BJD1"/>
    <mergeCell ref="BJE1:BJF1"/>
    <mergeCell ref="BII1:BIJ1"/>
    <mergeCell ref="BIK1:BIL1"/>
    <mergeCell ref="BIM1:BIN1"/>
    <mergeCell ref="BIO1:BIP1"/>
    <mergeCell ref="BIQ1:BIR1"/>
    <mergeCell ref="BIS1:BIT1"/>
    <mergeCell ref="BHW1:BHX1"/>
    <mergeCell ref="BHY1:BHZ1"/>
    <mergeCell ref="BIA1:BIB1"/>
    <mergeCell ref="BIC1:BID1"/>
    <mergeCell ref="BIE1:BIF1"/>
    <mergeCell ref="BIG1:BIH1"/>
    <mergeCell ref="BHK1:BHL1"/>
    <mergeCell ref="BHM1:BHN1"/>
    <mergeCell ref="BHO1:BHP1"/>
    <mergeCell ref="BHQ1:BHR1"/>
    <mergeCell ref="BHS1:BHT1"/>
    <mergeCell ref="BHU1:BHV1"/>
    <mergeCell ref="BGY1:BGZ1"/>
    <mergeCell ref="BHA1:BHB1"/>
    <mergeCell ref="BHC1:BHD1"/>
    <mergeCell ref="BHE1:BHF1"/>
    <mergeCell ref="BHG1:BHH1"/>
    <mergeCell ref="BHI1:BHJ1"/>
    <mergeCell ref="BGM1:BGN1"/>
    <mergeCell ref="BGO1:BGP1"/>
    <mergeCell ref="BGQ1:BGR1"/>
    <mergeCell ref="BGS1:BGT1"/>
    <mergeCell ref="BGU1:BGV1"/>
    <mergeCell ref="BGW1:BGX1"/>
    <mergeCell ref="BGA1:BGB1"/>
    <mergeCell ref="BGC1:BGD1"/>
    <mergeCell ref="BGE1:BGF1"/>
    <mergeCell ref="BGG1:BGH1"/>
    <mergeCell ref="BGI1:BGJ1"/>
    <mergeCell ref="BGK1:BGL1"/>
    <mergeCell ref="BFO1:BFP1"/>
    <mergeCell ref="BFQ1:BFR1"/>
    <mergeCell ref="BFS1:BFT1"/>
    <mergeCell ref="BFU1:BFV1"/>
    <mergeCell ref="BFW1:BFX1"/>
    <mergeCell ref="BFY1:BFZ1"/>
    <mergeCell ref="BFC1:BFD1"/>
    <mergeCell ref="BFE1:BFF1"/>
    <mergeCell ref="BFG1:BFH1"/>
    <mergeCell ref="BFI1:BFJ1"/>
    <mergeCell ref="BFK1:BFL1"/>
    <mergeCell ref="BFM1:BFN1"/>
    <mergeCell ref="BEQ1:BER1"/>
    <mergeCell ref="BES1:BET1"/>
    <mergeCell ref="BEU1:BEV1"/>
    <mergeCell ref="BEW1:BEX1"/>
    <mergeCell ref="BEY1:BEZ1"/>
    <mergeCell ref="BFA1:BFB1"/>
    <mergeCell ref="BEE1:BEF1"/>
    <mergeCell ref="BEG1:BEH1"/>
    <mergeCell ref="BEI1:BEJ1"/>
    <mergeCell ref="BEK1:BEL1"/>
    <mergeCell ref="BEM1:BEN1"/>
    <mergeCell ref="BEO1:BEP1"/>
    <mergeCell ref="BDS1:BDT1"/>
    <mergeCell ref="BDU1:BDV1"/>
    <mergeCell ref="BDW1:BDX1"/>
    <mergeCell ref="BDY1:BDZ1"/>
    <mergeCell ref="BEA1:BEB1"/>
    <mergeCell ref="BEC1:BED1"/>
    <mergeCell ref="BDG1:BDH1"/>
    <mergeCell ref="BDI1:BDJ1"/>
    <mergeCell ref="BDK1:BDL1"/>
    <mergeCell ref="BDM1:BDN1"/>
    <mergeCell ref="BDO1:BDP1"/>
    <mergeCell ref="BDQ1:BDR1"/>
    <mergeCell ref="BCU1:BCV1"/>
    <mergeCell ref="BCW1:BCX1"/>
    <mergeCell ref="BCY1:BCZ1"/>
    <mergeCell ref="BDA1:BDB1"/>
    <mergeCell ref="BDC1:BDD1"/>
    <mergeCell ref="BDE1:BDF1"/>
    <mergeCell ref="BCI1:BCJ1"/>
    <mergeCell ref="BCK1:BCL1"/>
    <mergeCell ref="BCM1:BCN1"/>
    <mergeCell ref="BCO1:BCP1"/>
    <mergeCell ref="BCQ1:BCR1"/>
    <mergeCell ref="BCS1:BCT1"/>
    <mergeCell ref="BBW1:BBX1"/>
    <mergeCell ref="BBY1:BBZ1"/>
    <mergeCell ref="BCA1:BCB1"/>
    <mergeCell ref="BCC1:BCD1"/>
    <mergeCell ref="BCE1:BCF1"/>
    <mergeCell ref="BCG1:BCH1"/>
    <mergeCell ref="BBK1:BBL1"/>
    <mergeCell ref="BBM1:BBN1"/>
    <mergeCell ref="BBO1:BBP1"/>
    <mergeCell ref="BBQ1:BBR1"/>
    <mergeCell ref="BBS1:BBT1"/>
    <mergeCell ref="BBU1:BBV1"/>
    <mergeCell ref="BAY1:BAZ1"/>
    <mergeCell ref="BBA1:BBB1"/>
    <mergeCell ref="BBC1:BBD1"/>
    <mergeCell ref="BBE1:BBF1"/>
    <mergeCell ref="BBG1:BBH1"/>
    <mergeCell ref="BBI1:BBJ1"/>
    <mergeCell ref="BAM1:BAN1"/>
    <mergeCell ref="BAO1:BAP1"/>
    <mergeCell ref="BAQ1:BAR1"/>
    <mergeCell ref="BAS1:BAT1"/>
    <mergeCell ref="BAU1:BAV1"/>
    <mergeCell ref="BAW1:BAX1"/>
    <mergeCell ref="BAA1:BAB1"/>
    <mergeCell ref="BAC1:BAD1"/>
    <mergeCell ref="BAE1:BAF1"/>
    <mergeCell ref="BAG1:BAH1"/>
    <mergeCell ref="BAI1:BAJ1"/>
    <mergeCell ref="BAK1:BAL1"/>
    <mergeCell ref="AZO1:AZP1"/>
    <mergeCell ref="AZQ1:AZR1"/>
    <mergeCell ref="AZS1:AZT1"/>
    <mergeCell ref="AZU1:AZV1"/>
    <mergeCell ref="AZW1:AZX1"/>
    <mergeCell ref="AZY1:AZZ1"/>
    <mergeCell ref="AZC1:AZD1"/>
    <mergeCell ref="AZE1:AZF1"/>
    <mergeCell ref="AZG1:AZH1"/>
    <mergeCell ref="AZI1:AZJ1"/>
    <mergeCell ref="AZK1:AZL1"/>
    <mergeCell ref="AZM1:AZN1"/>
    <mergeCell ref="AYQ1:AYR1"/>
    <mergeCell ref="AYS1:AYT1"/>
    <mergeCell ref="AYU1:AYV1"/>
    <mergeCell ref="AYW1:AYX1"/>
    <mergeCell ref="AYY1:AYZ1"/>
    <mergeCell ref="AZA1:AZB1"/>
    <mergeCell ref="AYE1:AYF1"/>
    <mergeCell ref="AYG1:AYH1"/>
    <mergeCell ref="AYI1:AYJ1"/>
    <mergeCell ref="AYK1:AYL1"/>
    <mergeCell ref="AYM1:AYN1"/>
    <mergeCell ref="AYO1:AYP1"/>
    <mergeCell ref="AXS1:AXT1"/>
    <mergeCell ref="AXU1:AXV1"/>
    <mergeCell ref="AXW1:AXX1"/>
    <mergeCell ref="AXY1:AXZ1"/>
    <mergeCell ref="AYA1:AYB1"/>
    <mergeCell ref="AYC1:AYD1"/>
    <mergeCell ref="AXG1:AXH1"/>
    <mergeCell ref="AXI1:AXJ1"/>
    <mergeCell ref="AXK1:AXL1"/>
    <mergeCell ref="AXM1:AXN1"/>
    <mergeCell ref="AXO1:AXP1"/>
    <mergeCell ref="AXQ1:AXR1"/>
    <mergeCell ref="AWU1:AWV1"/>
    <mergeCell ref="AWW1:AWX1"/>
    <mergeCell ref="AWY1:AWZ1"/>
    <mergeCell ref="AXA1:AXB1"/>
    <mergeCell ref="AXC1:AXD1"/>
    <mergeCell ref="AXE1:AXF1"/>
    <mergeCell ref="AWI1:AWJ1"/>
    <mergeCell ref="AWK1:AWL1"/>
    <mergeCell ref="AWM1:AWN1"/>
    <mergeCell ref="AWO1:AWP1"/>
    <mergeCell ref="AWQ1:AWR1"/>
    <mergeCell ref="AWS1:AWT1"/>
    <mergeCell ref="AVW1:AVX1"/>
    <mergeCell ref="AVY1:AVZ1"/>
    <mergeCell ref="AWA1:AWB1"/>
    <mergeCell ref="AWC1:AWD1"/>
    <mergeCell ref="AWE1:AWF1"/>
    <mergeCell ref="AWG1:AWH1"/>
    <mergeCell ref="AVK1:AVL1"/>
    <mergeCell ref="AVM1:AVN1"/>
    <mergeCell ref="AVO1:AVP1"/>
    <mergeCell ref="AVQ1:AVR1"/>
    <mergeCell ref="AVS1:AVT1"/>
    <mergeCell ref="AVU1:AVV1"/>
    <mergeCell ref="AUY1:AUZ1"/>
    <mergeCell ref="AVA1:AVB1"/>
    <mergeCell ref="AVC1:AVD1"/>
    <mergeCell ref="AVE1:AVF1"/>
    <mergeCell ref="AVG1:AVH1"/>
    <mergeCell ref="AVI1:AVJ1"/>
    <mergeCell ref="AUM1:AUN1"/>
    <mergeCell ref="AUO1:AUP1"/>
    <mergeCell ref="AUQ1:AUR1"/>
    <mergeCell ref="AUS1:AUT1"/>
    <mergeCell ref="AUU1:AUV1"/>
    <mergeCell ref="AUW1:AUX1"/>
    <mergeCell ref="AUA1:AUB1"/>
    <mergeCell ref="AUC1:AUD1"/>
    <mergeCell ref="AUE1:AUF1"/>
    <mergeCell ref="AUG1:AUH1"/>
    <mergeCell ref="AUI1:AUJ1"/>
    <mergeCell ref="AUK1:AUL1"/>
    <mergeCell ref="ATO1:ATP1"/>
    <mergeCell ref="ATQ1:ATR1"/>
    <mergeCell ref="ATS1:ATT1"/>
    <mergeCell ref="ATU1:ATV1"/>
    <mergeCell ref="ATW1:ATX1"/>
    <mergeCell ref="ATY1:ATZ1"/>
    <mergeCell ref="ATC1:ATD1"/>
    <mergeCell ref="ATE1:ATF1"/>
    <mergeCell ref="ATG1:ATH1"/>
    <mergeCell ref="ATI1:ATJ1"/>
    <mergeCell ref="ATK1:ATL1"/>
    <mergeCell ref="ATM1:ATN1"/>
    <mergeCell ref="ASQ1:ASR1"/>
    <mergeCell ref="ASS1:AST1"/>
    <mergeCell ref="ASU1:ASV1"/>
    <mergeCell ref="ASW1:ASX1"/>
    <mergeCell ref="ASY1:ASZ1"/>
    <mergeCell ref="ATA1:ATB1"/>
    <mergeCell ref="ASE1:ASF1"/>
    <mergeCell ref="ASG1:ASH1"/>
    <mergeCell ref="ASI1:ASJ1"/>
    <mergeCell ref="ASK1:ASL1"/>
    <mergeCell ref="ASM1:ASN1"/>
    <mergeCell ref="ASO1:ASP1"/>
    <mergeCell ref="ARS1:ART1"/>
    <mergeCell ref="ARU1:ARV1"/>
    <mergeCell ref="ARW1:ARX1"/>
    <mergeCell ref="ARY1:ARZ1"/>
    <mergeCell ref="ASA1:ASB1"/>
    <mergeCell ref="ASC1:ASD1"/>
    <mergeCell ref="ARG1:ARH1"/>
    <mergeCell ref="ARI1:ARJ1"/>
    <mergeCell ref="ARK1:ARL1"/>
    <mergeCell ref="ARM1:ARN1"/>
    <mergeCell ref="ARO1:ARP1"/>
    <mergeCell ref="ARQ1:ARR1"/>
    <mergeCell ref="AQU1:AQV1"/>
    <mergeCell ref="AQW1:AQX1"/>
    <mergeCell ref="AQY1:AQZ1"/>
    <mergeCell ref="ARA1:ARB1"/>
    <mergeCell ref="ARC1:ARD1"/>
    <mergeCell ref="ARE1:ARF1"/>
    <mergeCell ref="AQI1:AQJ1"/>
    <mergeCell ref="AQK1:AQL1"/>
    <mergeCell ref="AQM1:AQN1"/>
    <mergeCell ref="AQO1:AQP1"/>
    <mergeCell ref="AQQ1:AQR1"/>
    <mergeCell ref="AQS1:AQT1"/>
    <mergeCell ref="APW1:APX1"/>
    <mergeCell ref="APY1:APZ1"/>
    <mergeCell ref="AQA1:AQB1"/>
    <mergeCell ref="AQC1:AQD1"/>
    <mergeCell ref="AQE1:AQF1"/>
    <mergeCell ref="AQG1:AQH1"/>
    <mergeCell ref="APK1:APL1"/>
    <mergeCell ref="APM1:APN1"/>
    <mergeCell ref="APO1:APP1"/>
    <mergeCell ref="APQ1:APR1"/>
    <mergeCell ref="APS1:APT1"/>
    <mergeCell ref="APU1:APV1"/>
    <mergeCell ref="AOY1:AOZ1"/>
    <mergeCell ref="APA1:APB1"/>
    <mergeCell ref="APC1:APD1"/>
    <mergeCell ref="APE1:APF1"/>
    <mergeCell ref="APG1:APH1"/>
    <mergeCell ref="API1:APJ1"/>
    <mergeCell ref="AOM1:AON1"/>
    <mergeCell ref="AOO1:AOP1"/>
    <mergeCell ref="AOQ1:AOR1"/>
    <mergeCell ref="AOS1:AOT1"/>
    <mergeCell ref="AOU1:AOV1"/>
    <mergeCell ref="AOW1:AOX1"/>
    <mergeCell ref="AOA1:AOB1"/>
    <mergeCell ref="AOC1:AOD1"/>
    <mergeCell ref="AOE1:AOF1"/>
    <mergeCell ref="AOG1:AOH1"/>
    <mergeCell ref="AOI1:AOJ1"/>
    <mergeCell ref="AOK1:AOL1"/>
    <mergeCell ref="ANO1:ANP1"/>
    <mergeCell ref="ANQ1:ANR1"/>
    <mergeCell ref="ANS1:ANT1"/>
    <mergeCell ref="ANU1:ANV1"/>
    <mergeCell ref="ANW1:ANX1"/>
    <mergeCell ref="ANY1:ANZ1"/>
    <mergeCell ref="ANC1:AND1"/>
    <mergeCell ref="ANE1:ANF1"/>
    <mergeCell ref="ANG1:ANH1"/>
    <mergeCell ref="ANI1:ANJ1"/>
    <mergeCell ref="ANK1:ANL1"/>
    <mergeCell ref="ANM1:ANN1"/>
    <mergeCell ref="AMQ1:AMR1"/>
    <mergeCell ref="AMS1:AMT1"/>
    <mergeCell ref="AMU1:AMV1"/>
    <mergeCell ref="AMW1:AMX1"/>
    <mergeCell ref="AMY1:AMZ1"/>
    <mergeCell ref="ANA1:ANB1"/>
    <mergeCell ref="AME1:AMF1"/>
    <mergeCell ref="AMG1:AMH1"/>
    <mergeCell ref="AMI1:AMJ1"/>
    <mergeCell ref="AMK1:AML1"/>
    <mergeCell ref="AMM1:AMN1"/>
    <mergeCell ref="AMO1:AMP1"/>
    <mergeCell ref="ALS1:ALT1"/>
    <mergeCell ref="ALU1:ALV1"/>
    <mergeCell ref="ALW1:ALX1"/>
    <mergeCell ref="ALY1:ALZ1"/>
    <mergeCell ref="AMA1:AMB1"/>
    <mergeCell ref="AMC1:AMD1"/>
    <mergeCell ref="ALG1:ALH1"/>
    <mergeCell ref="ALI1:ALJ1"/>
    <mergeCell ref="ALK1:ALL1"/>
    <mergeCell ref="ALM1:ALN1"/>
    <mergeCell ref="ALO1:ALP1"/>
    <mergeCell ref="ALQ1:ALR1"/>
    <mergeCell ref="AKU1:AKV1"/>
    <mergeCell ref="AKW1:AKX1"/>
    <mergeCell ref="AKY1:AKZ1"/>
    <mergeCell ref="ALA1:ALB1"/>
    <mergeCell ref="ALC1:ALD1"/>
    <mergeCell ref="ALE1:ALF1"/>
    <mergeCell ref="AKI1:AKJ1"/>
    <mergeCell ref="AKK1:AKL1"/>
    <mergeCell ref="AKM1:AKN1"/>
    <mergeCell ref="AKO1:AKP1"/>
    <mergeCell ref="AKQ1:AKR1"/>
    <mergeCell ref="AKS1:AKT1"/>
    <mergeCell ref="AJW1:AJX1"/>
    <mergeCell ref="AJY1:AJZ1"/>
    <mergeCell ref="AKA1:AKB1"/>
    <mergeCell ref="AKC1:AKD1"/>
    <mergeCell ref="AKE1:AKF1"/>
    <mergeCell ref="AKG1:AKH1"/>
    <mergeCell ref="AJK1:AJL1"/>
    <mergeCell ref="AJM1:AJN1"/>
    <mergeCell ref="AJO1:AJP1"/>
    <mergeCell ref="AJQ1:AJR1"/>
    <mergeCell ref="AJS1:AJT1"/>
    <mergeCell ref="AJU1:AJV1"/>
    <mergeCell ref="AIY1:AIZ1"/>
    <mergeCell ref="AJA1:AJB1"/>
    <mergeCell ref="AJC1:AJD1"/>
    <mergeCell ref="AJE1:AJF1"/>
    <mergeCell ref="AJG1:AJH1"/>
    <mergeCell ref="AJI1:AJJ1"/>
    <mergeCell ref="AIM1:AIN1"/>
    <mergeCell ref="AIO1:AIP1"/>
    <mergeCell ref="AIQ1:AIR1"/>
    <mergeCell ref="AIS1:AIT1"/>
    <mergeCell ref="AIU1:AIV1"/>
    <mergeCell ref="AIW1:AIX1"/>
    <mergeCell ref="AIA1:AIB1"/>
    <mergeCell ref="AIC1:AID1"/>
    <mergeCell ref="AIE1:AIF1"/>
    <mergeCell ref="AIG1:AIH1"/>
    <mergeCell ref="AII1:AIJ1"/>
    <mergeCell ref="AIK1:AIL1"/>
    <mergeCell ref="AHO1:AHP1"/>
    <mergeCell ref="AHQ1:AHR1"/>
    <mergeCell ref="AHS1:AHT1"/>
    <mergeCell ref="AHU1:AHV1"/>
    <mergeCell ref="AHW1:AHX1"/>
    <mergeCell ref="AHY1:AHZ1"/>
    <mergeCell ref="AHC1:AHD1"/>
    <mergeCell ref="AHE1:AHF1"/>
    <mergeCell ref="AHG1:AHH1"/>
    <mergeCell ref="AHI1:AHJ1"/>
    <mergeCell ref="AHK1:AHL1"/>
    <mergeCell ref="AHM1:AHN1"/>
    <mergeCell ref="AGQ1:AGR1"/>
    <mergeCell ref="AGS1:AGT1"/>
    <mergeCell ref="AGU1:AGV1"/>
    <mergeCell ref="AGW1:AGX1"/>
    <mergeCell ref="AGY1:AGZ1"/>
    <mergeCell ref="AHA1:AHB1"/>
    <mergeCell ref="AGE1:AGF1"/>
    <mergeCell ref="AGG1:AGH1"/>
    <mergeCell ref="AGI1:AGJ1"/>
    <mergeCell ref="AGK1:AGL1"/>
    <mergeCell ref="AGM1:AGN1"/>
    <mergeCell ref="AGO1:AGP1"/>
    <mergeCell ref="AFS1:AFT1"/>
    <mergeCell ref="AFU1:AFV1"/>
    <mergeCell ref="AFW1:AFX1"/>
    <mergeCell ref="AFY1:AFZ1"/>
    <mergeCell ref="AGA1:AGB1"/>
    <mergeCell ref="AGC1:AGD1"/>
    <mergeCell ref="AFG1:AFH1"/>
    <mergeCell ref="AFI1:AFJ1"/>
    <mergeCell ref="AFK1:AFL1"/>
    <mergeCell ref="AFM1:AFN1"/>
    <mergeCell ref="AFO1:AFP1"/>
    <mergeCell ref="AFQ1:AFR1"/>
    <mergeCell ref="AEU1:AEV1"/>
    <mergeCell ref="AEW1:AEX1"/>
    <mergeCell ref="AEY1:AEZ1"/>
    <mergeCell ref="AFA1:AFB1"/>
    <mergeCell ref="AFC1:AFD1"/>
    <mergeCell ref="AFE1:AFF1"/>
    <mergeCell ref="AEI1:AEJ1"/>
    <mergeCell ref="AEK1:AEL1"/>
    <mergeCell ref="AEM1:AEN1"/>
    <mergeCell ref="AEO1:AEP1"/>
    <mergeCell ref="AEQ1:AER1"/>
    <mergeCell ref="AES1:AET1"/>
    <mergeCell ref="ADW1:ADX1"/>
    <mergeCell ref="ADY1:ADZ1"/>
    <mergeCell ref="AEA1:AEB1"/>
    <mergeCell ref="AEC1:AED1"/>
    <mergeCell ref="AEE1:AEF1"/>
    <mergeCell ref="AEG1:AEH1"/>
    <mergeCell ref="ADK1:ADL1"/>
    <mergeCell ref="ADM1:ADN1"/>
    <mergeCell ref="ADO1:ADP1"/>
    <mergeCell ref="ADQ1:ADR1"/>
    <mergeCell ref="ADS1:ADT1"/>
    <mergeCell ref="ADU1:ADV1"/>
    <mergeCell ref="ACY1:ACZ1"/>
    <mergeCell ref="ADA1:ADB1"/>
    <mergeCell ref="ADC1:ADD1"/>
    <mergeCell ref="ADE1:ADF1"/>
    <mergeCell ref="ADG1:ADH1"/>
    <mergeCell ref="ADI1:ADJ1"/>
    <mergeCell ref="ACM1:ACN1"/>
    <mergeCell ref="ACO1:ACP1"/>
    <mergeCell ref="ACQ1:ACR1"/>
    <mergeCell ref="ACS1:ACT1"/>
    <mergeCell ref="ACU1:ACV1"/>
    <mergeCell ref="ACW1:ACX1"/>
    <mergeCell ref="ACA1:ACB1"/>
    <mergeCell ref="ACC1:ACD1"/>
    <mergeCell ref="ACE1:ACF1"/>
    <mergeCell ref="ACG1:ACH1"/>
    <mergeCell ref="ACI1:ACJ1"/>
    <mergeCell ref="ACK1:ACL1"/>
    <mergeCell ref="ABO1:ABP1"/>
    <mergeCell ref="ABQ1:ABR1"/>
    <mergeCell ref="ABS1:ABT1"/>
    <mergeCell ref="ABU1:ABV1"/>
    <mergeCell ref="ABW1:ABX1"/>
    <mergeCell ref="ABY1:ABZ1"/>
    <mergeCell ref="ABC1:ABD1"/>
    <mergeCell ref="ABE1:ABF1"/>
    <mergeCell ref="ABG1:ABH1"/>
    <mergeCell ref="ABI1:ABJ1"/>
    <mergeCell ref="ABK1:ABL1"/>
    <mergeCell ref="ABM1:ABN1"/>
    <mergeCell ref="AAQ1:AAR1"/>
    <mergeCell ref="AAS1:AAT1"/>
    <mergeCell ref="AAU1:AAV1"/>
    <mergeCell ref="AAW1:AAX1"/>
    <mergeCell ref="AAY1:AAZ1"/>
    <mergeCell ref="ABA1:ABB1"/>
    <mergeCell ref="AAE1:AAF1"/>
    <mergeCell ref="AAG1:AAH1"/>
    <mergeCell ref="AAI1:AAJ1"/>
    <mergeCell ref="AAK1:AAL1"/>
    <mergeCell ref="AAM1:AAN1"/>
    <mergeCell ref="AAO1:AAP1"/>
    <mergeCell ref="ZS1:ZT1"/>
    <mergeCell ref="ZU1:ZV1"/>
    <mergeCell ref="ZW1:ZX1"/>
    <mergeCell ref="ZY1:ZZ1"/>
    <mergeCell ref="AAA1:AAB1"/>
    <mergeCell ref="AAC1:AAD1"/>
    <mergeCell ref="ZG1:ZH1"/>
    <mergeCell ref="ZI1:ZJ1"/>
    <mergeCell ref="ZK1:ZL1"/>
    <mergeCell ref="ZM1:ZN1"/>
    <mergeCell ref="ZO1:ZP1"/>
    <mergeCell ref="ZQ1:ZR1"/>
    <mergeCell ref="YU1:YV1"/>
    <mergeCell ref="YW1:YX1"/>
    <mergeCell ref="YY1:YZ1"/>
    <mergeCell ref="ZA1:ZB1"/>
    <mergeCell ref="ZC1:ZD1"/>
    <mergeCell ref="ZE1:ZF1"/>
    <mergeCell ref="YI1:YJ1"/>
    <mergeCell ref="YK1:YL1"/>
    <mergeCell ref="YM1:YN1"/>
    <mergeCell ref="YO1:YP1"/>
    <mergeCell ref="YQ1:YR1"/>
    <mergeCell ref="YS1:YT1"/>
    <mergeCell ref="XW1:XX1"/>
    <mergeCell ref="XY1:XZ1"/>
    <mergeCell ref="YA1:YB1"/>
    <mergeCell ref="YC1:YD1"/>
    <mergeCell ref="YE1:YF1"/>
    <mergeCell ref="YG1:YH1"/>
    <mergeCell ref="XK1:XL1"/>
    <mergeCell ref="XM1:XN1"/>
    <mergeCell ref="XO1:XP1"/>
    <mergeCell ref="XQ1:XR1"/>
    <mergeCell ref="XS1:XT1"/>
    <mergeCell ref="XU1:XV1"/>
    <mergeCell ref="WY1:WZ1"/>
    <mergeCell ref="XA1:XB1"/>
    <mergeCell ref="XC1:XD1"/>
    <mergeCell ref="XE1:XF1"/>
    <mergeCell ref="XG1:XH1"/>
    <mergeCell ref="XI1:XJ1"/>
    <mergeCell ref="WM1:WN1"/>
    <mergeCell ref="WO1:WP1"/>
    <mergeCell ref="WQ1:WR1"/>
    <mergeCell ref="WS1:WT1"/>
    <mergeCell ref="WU1:WV1"/>
    <mergeCell ref="WW1:WX1"/>
    <mergeCell ref="WA1:WB1"/>
    <mergeCell ref="WC1:WD1"/>
    <mergeCell ref="WE1:WF1"/>
    <mergeCell ref="WG1:WH1"/>
    <mergeCell ref="WI1:WJ1"/>
    <mergeCell ref="WK1:WL1"/>
    <mergeCell ref="VO1:VP1"/>
    <mergeCell ref="VQ1:VR1"/>
    <mergeCell ref="VS1:VT1"/>
    <mergeCell ref="VU1:VV1"/>
    <mergeCell ref="VW1:VX1"/>
    <mergeCell ref="VY1:VZ1"/>
    <mergeCell ref="VC1:VD1"/>
    <mergeCell ref="VE1:VF1"/>
    <mergeCell ref="VG1:VH1"/>
    <mergeCell ref="VI1:VJ1"/>
    <mergeCell ref="VK1:VL1"/>
    <mergeCell ref="VM1:VN1"/>
    <mergeCell ref="UQ1:UR1"/>
    <mergeCell ref="US1:UT1"/>
    <mergeCell ref="UU1:UV1"/>
    <mergeCell ref="UW1:UX1"/>
    <mergeCell ref="UY1:UZ1"/>
    <mergeCell ref="VA1:VB1"/>
    <mergeCell ref="UE1:UF1"/>
    <mergeCell ref="UG1:UH1"/>
    <mergeCell ref="UI1:UJ1"/>
    <mergeCell ref="UK1:UL1"/>
    <mergeCell ref="UM1:UN1"/>
    <mergeCell ref="UO1:UP1"/>
    <mergeCell ref="TS1:TT1"/>
    <mergeCell ref="TU1:TV1"/>
    <mergeCell ref="TW1:TX1"/>
    <mergeCell ref="TY1:TZ1"/>
    <mergeCell ref="UA1:UB1"/>
    <mergeCell ref="UC1:UD1"/>
    <mergeCell ref="TG1:TH1"/>
    <mergeCell ref="TI1:TJ1"/>
    <mergeCell ref="TK1:TL1"/>
    <mergeCell ref="TM1:TN1"/>
    <mergeCell ref="TO1:TP1"/>
    <mergeCell ref="TQ1:TR1"/>
    <mergeCell ref="SU1:SV1"/>
    <mergeCell ref="SW1:SX1"/>
    <mergeCell ref="SY1:SZ1"/>
    <mergeCell ref="TA1:TB1"/>
    <mergeCell ref="TC1:TD1"/>
    <mergeCell ref="TE1:TF1"/>
    <mergeCell ref="SI1:SJ1"/>
    <mergeCell ref="SK1:SL1"/>
    <mergeCell ref="SM1:SN1"/>
    <mergeCell ref="SO1:SP1"/>
    <mergeCell ref="SQ1:SR1"/>
    <mergeCell ref="SS1:ST1"/>
    <mergeCell ref="RW1:RX1"/>
    <mergeCell ref="RY1:RZ1"/>
    <mergeCell ref="SA1:SB1"/>
    <mergeCell ref="SC1:SD1"/>
    <mergeCell ref="SE1:SF1"/>
    <mergeCell ref="SG1:SH1"/>
    <mergeCell ref="RK1:RL1"/>
    <mergeCell ref="RM1:RN1"/>
    <mergeCell ref="RO1:RP1"/>
    <mergeCell ref="RQ1:RR1"/>
    <mergeCell ref="RS1:RT1"/>
    <mergeCell ref="RU1:RV1"/>
    <mergeCell ref="QY1:QZ1"/>
    <mergeCell ref="RA1:RB1"/>
    <mergeCell ref="RC1:RD1"/>
    <mergeCell ref="RE1:RF1"/>
    <mergeCell ref="RG1:RH1"/>
    <mergeCell ref="RI1:RJ1"/>
    <mergeCell ref="QM1:QN1"/>
    <mergeCell ref="QO1:QP1"/>
    <mergeCell ref="QQ1:QR1"/>
    <mergeCell ref="QS1:QT1"/>
    <mergeCell ref="QU1:QV1"/>
    <mergeCell ref="QW1:QX1"/>
    <mergeCell ref="QA1:QB1"/>
    <mergeCell ref="QC1:QD1"/>
    <mergeCell ref="QE1:QF1"/>
    <mergeCell ref="QG1:QH1"/>
    <mergeCell ref="QI1:QJ1"/>
    <mergeCell ref="QK1:QL1"/>
    <mergeCell ref="PO1:PP1"/>
    <mergeCell ref="PQ1:PR1"/>
    <mergeCell ref="PS1:PT1"/>
    <mergeCell ref="PU1:PV1"/>
    <mergeCell ref="PW1:PX1"/>
    <mergeCell ref="PY1:PZ1"/>
    <mergeCell ref="PC1:PD1"/>
    <mergeCell ref="PE1:PF1"/>
    <mergeCell ref="PG1:PH1"/>
    <mergeCell ref="PI1:PJ1"/>
    <mergeCell ref="PK1:PL1"/>
    <mergeCell ref="PM1:PN1"/>
    <mergeCell ref="OQ1:OR1"/>
    <mergeCell ref="OS1:OT1"/>
    <mergeCell ref="OU1:OV1"/>
    <mergeCell ref="OW1:OX1"/>
    <mergeCell ref="OY1:OZ1"/>
    <mergeCell ref="PA1:PB1"/>
    <mergeCell ref="OE1:OF1"/>
    <mergeCell ref="OG1:OH1"/>
    <mergeCell ref="OI1:OJ1"/>
    <mergeCell ref="OK1:OL1"/>
    <mergeCell ref="OM1:ON1"/>
    <mergeCell ref="OO1:OP1"/>
    <mergeCell ref="NS1:NT1"/>
    <mergeCell ref="NU1:NV1"/>
    <mergeCell ref="NW1:NX1"/>
    <mergeCell ref="NY1:NZ1"/>
    <mergeCell ref="OA1:OB1"/>
    <mergeCell ref="OC1:OD1"/>
    <mergeCell ref="NG1:NH1"/>
    <mergeCell ref="NI1:NJ1"/>
    <mergeCell ref="NK1:NL1"/>
    <mergeCell ref="NM1:NN1"/>
    <mergeCell ref="NO1:NP1"/>
    <mergeCell ref="NQ1:NR1"/>
    <mergeCell ref="MU1:MV1"/>
    <mergeCell ref="MW1:MX1"/>
    <mergeCell ref="MY1:MZ1"/>
    <mergeCell ref="NA1:NB1"/>
    <mergeCell ref="NC1:ND1"/>
    <mergeCell ref="NE1:NF1"/>
    <mergeCell ref="MI1:MJ1"/>
    <mergeCell ref="MK1:ML1"/>
    <mergeCell ref="MM1:MN1"/>
    <mergeCell ref="MO1:MP1"/>
    <mergeCell ref="MQ1:MR1"/>
    <mergeCell ref="MS1:MT1"/>
    <mergeCell ref="LW1:LX1"/>
    <mergeCell ref="LY1:LZ1"/>
    <mergeCell ref="MA1:MB1"/>
    <mergeCell ref="MC1:MD1"/>
    <mergeCell ref="ME1:MF1"/>
    <mergeCell ref="MG1:MH1"/>
    <mergeCell ref="LK1:LL1"/>
    <mergeCell ref="LM1:LN1"/>
    <mergeCell ref="LO1:LP1"/>
    <mergeCell ref="LQ1:LR1"/>
    <mergeCell ref="LS1:LT1"/>
    <mergeCell ref="LU1:LV1"/>
    <mergeCell ref="KY1:KZ1"/>
    <mergeCell ref="LA1:LB1"/>
    <mergeCell ref="LC1:LD1"/>
    <mergeCell ref="LE1:LF1"/>
    <mergeCell ref="LG1:LH1"/>
    <mergeCell ref="LI1:LJ1"/>
    <mergeCell ref="KM1:KN1"/>
    <mergeCell ref="KO1:KP1"/>
    <mergeCell ref="KQ1:KR1"/>
    <mergeCell ref="KS1:KT1"/>
    <mergeCell ref="KU1:KV1"/>
    <mergeCell ref="KW1:KX1"/>
    <mergeCell ref="KA1:KB1"/>
    <mergeCell ref="KC1:KD1"/>
    <mergeCell ref="KE1:KF1"/>
    <mergeCell ref="KG1:KH1"/>
    <mergeCell ref="KI1:KJ1"/>
    <mergeCell ref="KK1:KL1"/>
    <mergeCell ref="JO1:JP1"/>
    <mergeCell ref="JQ1:JR1"/>
    <mergeCell ref="JS1:JT1"/>
    <mergeCell ref="JU1:JV1"/>
    <mergeCell ref="JW1:JX1"/>
    <mergeCell ref="JY1:JZ1"/>
    <mergeCell ref="JC1:JD1"/>
    <mergeCell ref="JE1:JF1"/>
    <mergeCell ref="JG1:JH1"/>
    <mergeCell ref="JI1:JJ1"/>
    <mergeCell ref="JK1:JL1"/>
    <mergeCell ref="JM1:JN1"/>
    <mergeCell ref="IQ1:IR1"/>
    <mergeCell ref="IS1:IT1"/>
    <mergeCell ref="IU1:IV1"/>
    <mergeCell ref="IW1:IX1"/>
    <mergeCell ref="IY1:IZ1"/>
    <mergeCell ref="JA1:JB1"/>
    <mergeCell ref="IE1:IF1"/>
    <mergeCell ref="IG1:IH1"/>
    <mergeCell ref="II1:IJ1"/>
    <mergeCell ref="IK1:IL1"/>
    <mergeCell ref="IM1:IN1"/>
    <mergeCell ref="IO1:IP1"/>
    <mergeCell ref="HS1:HT1"/>
    <mergeCell ref="HU1:HV1"/>
    <mergeCell ref="HW1:HX1"/>
    <mergeCell ref="HY1:HZ1"/>
    <mergeCell ref="IA1:IB1"/>
    <mergeCell ref="IC1:ID1"/>
    <mergeCell ref="HG1:HH1"/>
    <mergeCell ref="HI1:HJ1"/>
    <mergeCell ref="HK1:HL1"/>
    <mergeCell ref="HM1:HN1"/>
    <mergeCell ref="HO1:HP1"/>
    <mergeCell ref="HQ1:HR1"/>
    <mergeCell ref="GU1:GV1"/>
    <mergeCell ref="GW1:GX1"/>
    <mergeCell ref="GY1:GZ1"/>
    <mergeCell ref="HA1:HB1"/>
    <mergeCell ref="HC1:HD1"/>
    <mergeCell ref="HE1:HF1"/>
    <mergeCell ref="GI1:GJ1"/>
    <mergeCell ref="GK1:GL1"/>
    <mergeCell ref="GM1:GN1"/>
    <mergeCell ref="GO1:GP1"/>
    <mergeCell ref="GQ1:GR1"/>
    <mergeCell ref="GS1:GT1"/>
    <mergeCell ref="FW1:FX1"/>
    <mergeCell ref="FY1:FZ1"/>
    <mergeCell ref="GA1:GB1"/>
    <mergeCell ref="GC1:GD1"/>
    <mergeCell ref="GE1:GF1"/>
    <mergeCell ref="GG1:GH1"/>
    <mergeCell ref="FK1:FL1"/>
    <mergeCell ref="FM1:FN1"/>
    <mergeCell ref="FO1:FP1"/>
    <mergeCell ref="FQ1:FR1"/>
    <mergeCell ref="FS1:FT1"/>
    <mergeCell ref="FU1:FV1"/>
    <mergeCell ref="EY1:EZ1"/>
    <mergeCell ref="FA1:FB1"/>
    <mergeCell ref="FC1:FD1"/>
    <mergeCell ref="FE1:FF1"/>
    <mergeCell ref="FG1:FH1"/>
    <mergeCell ref="FI1:FJ1"/>
    <mergeCell ref="EM1:EN1"/>
    <mergeCell ref="EO1:EP1"/>
    <mergeCell ref="EQ1:ER1"/>
    <mergeCell ref="ES1:ET1"/>
    <mergeCell ref="EU1:EV1"/>
    <mergeCell ref="EW1:EX1"/>
    <mergeCell ref="EA1:EB1"/>
    <mergeCell ref="EC1:ED1"/>
    <mergeCell ref="EE1:EF1"/>
    <mergeCell ref="EG1:EH1"/>
    <mergeCell ref="EI1:EJ1"/>
    <mergeCell ref="EK1:EL1"/>
    <mergeCell ref="DO1:DP1"/>
    <mergeCell ref="DQ1:DR1"/>
    <mergeCell ref="DS1:DT1"/>
    <mergeCell ref="DU1:DV1"/>
    <mergeCell ref="DW1:DX1"/>
    <mergeCell ref="DY1:DZ1"/>
    <mergeCell ref="DC1:DD1"/>
    <mergeCell ref="DE1:DF1"/>
    <mergeCell ref="DG1:DH1"/>
    <mergeCell ref="DI1:DJ1"/>
    <mergeCell ref="DK1:DL1"/>
    <mergeCell ref="DM1:DN1"/>
    <mergeCell ref="CQ1:CR1"/>
    <mergeCell ref="CS1:CT1"/>
    <mergeCell ref="CU1:CV1"/>
    <mergeCell ref="CW1:CX1"/>
    <mergeCell ref="CY1:CZ1"/>
    <mergeCell ref="DA1:DB1"/>
    <mergeCell ref="CE1:CF1"/>
    <mergeCell ref="CG1:CH1"/>
    <mergeCell ref="CI1:CJ1"/>
    <mergeCell ref="CK1:CL1"/>
    <mergeCell ref="CM1:CN1"/>
    <mergeCell ref="CO1:CP1"/>
    <mergeCell ref="BS1:BT1"/>
    <mergeCell ref="BU1:BV1"/>
    <mergeCell ref="BW1:BX1"/>
    <mergeCell ref="BY1:BZ1"/>
    <mergeCell ref="CA1:CB1"/>
    <mergeCell ref="CC1:CD1"/>
    <mergeCell ref="BG1:BH1"/>
    <mergeCell ref="BI1:BJ1"/>
    <mergeCell ref="BK1:BL1"/>
    <mergeCell ref="BM1:BN1"/>
    <mergeCell ref="BO1:BP1"/>
    <mergeCell ref="BQ1:BR1"/>
    <mergeCell ref="AU1:AV1"/>
    <mergeCell ref="AW1:AX1"/>
    <mergeCell ref="AY1:AZ1"/>
    <mergeCell ref="BA1:BB1"/>
    <mergeCell ref="BC1:BD1"/>
    <mergeCell ref="BE1:BF1"/>
    <mergeCell ref="D3:D5"/>
    <mergeCell ref="E3:E5"/>
    <mergeCell ref="E1:F1"/>
    <mergeCell ref="G1:H1"/>
    <mergeCell ref="I1:J1"/>
    <mergeCell ref="B3:B5"/>
    <mergeCell ref="C3:C5"/>
    <mergeCell ref="AI1:AJ1"/>
    <mergeCell ref="AK1:AL1"/>
    <mergeCell ref="AM1:AN1"/>
    <mergeCell ref="AO1:AP1"/>
    <mergeCell ref="AQ1:AR1"/>
    <mergeCell ref="AS1:AT1"/>
    <mergeCell ref="W1:X1"/>
    <mergeCell ref="Y1:Z1"/>
    <mergeCell ref="AA1:AB1"/>
    <mergeCell ref="AC1:AD1"/>
    <mergeCell ref="AE1:AF1"/>
    <mergeCell ref="AG1:AH1"/>
    <mergeCell ref="K1:L1"/>
    <mergeCell ref="M1:N1"/>
    <mergeCell ref="O1:P1"/>
    <mergeCell ref="Q1:R1"/>
    <mergeCell ref="S1:T1"/>
    <mergeCell ref="U1:V1"/>
    <mergeCell ref="G3:G5"/>
  </mergeCells>
  <pageMargins left="0.511811024" right="0.511811024" top="0.78740157499999996" bottom="0.78740157499999996" header="0.31496062000000002" footer="0.31496062000000002"/>
  <pageSetup paperSize="9" orientation="portrait" verticalDpi="0" r:id="rId1"/>
  <ignoredErrors>
    <ignoredError sqref="B35:B50 B53:B86 B31:B32 B6:B28"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T106"/>
  <sheetViews>
    <sheetView showGridLines="0" topLeftCell="A49" workbookViewId="0"/>
  </sheetViews>
  <sheetFormatPr defaultColWidth="7.7109375" defaultRowHeight="12.75"/>
  <cols>
    <col min="1" max="1" width="3.140625" style="2" customWidth="1"/>
    <col min="2" max="7" width="7.7109375" style="2" customWidth="1"/>
    <col min="8" max="9" width="7.85546875" style="2" customWidth="1"/>
    <col min="10" max="12" width="7.7109375" style="2" customWidth="1"/>
    <col min="13" max="13" width="57.42578125" style="2" customWidth="1"/>
    <col min="14" max="14" width="7.7109375" style="2" customWidth="1"/>
    <col min="15" max="15" width="1.7109375" style="2" customWidth="1"/>
    <col min="16" max="16" width="10.28515625" style="2" customWidth="1"/>
    <col min="17" max="17" width="22.42578125" style="2" customWidth="1"/>
    <col min="18" max="19" width="7.7109375" style="2"/>
    <col min="20" max="21" width="7.7109375" style="2" customWidth="1"/>
    <col min="22" max="16384" width="7.7109375" style="2"/>
  </cols>
  <sheetData>
    <row r="1" spans="2:4" ht="35.25" customHeight="1">
      <c r="B1" s="36"/>
      <c r="C1" s="3" t="s">
        <v>686</v>
      </c>
    </row>
    <row r="2" spans="2:4" ht="6.6" customHeight="1">
      <c r="B2" s="36"/>
      <c r="C2" s="4"/>
    </row>
    <row r="3" spans="2:4" ht="2.25" customHeight="1">
      <c r="B3" s="36"/>
      <c r="C3" s="5"/>
    </row>
    <row r="4" spans="2:4" ht="2.25" customHeight="1">
      <c r="B4" s="36"/>
      <c r="C4" s="4"/>
    </row>
    <row r="5" spans="2:4" ht="2.25" customHeight="1">
      <c r="B5" s="36"/>
      <c r="C5" s="4"/>
    </row>
    <row r="6" spans="2:4" ht="2.25" customHeight="1">
      <c r="B6" s="36"/>
      <c r="C6" s="4"/>
    </row>
    <row r="7" spans="2:4" ht="2.25" customHeight="1">
      <c r="B7" s="36"/>
      <c r="C7" s="4"/>
    </row>
    <row r="8" spans="2:4" ht="2.25" customHeight="1">
      <c r="B8" s="36"/>
      <c r="C8" s="4"/>
    </row>
    <row r="9" spans="2:4" ht="2.25" customHeight="1">
      <c r="B9" s="36"/>
      <c r="C9" s="4"/>
    </row>
    <row r="10" spans="2:4" ht="2.25" customHeight="1">
      <c r="B10" s="36"/>
    </row>
    <row r="11" spans="2:4">
      <c r="C11" s="6" t="s">
        <v>157</v>
      </c>
    </row>
    <row r="12" spans="2:4" ht="3.6" customHeight="1">
      <c r="C12" s="4"/>
    </row>
    <row r="13" spans="2:4">
      <c r="C13" s="19"/>
      <c r="D13" s="5" t="s">
        <v>158</v>
      </c>
    </row>
    <row r="14" spans="2:4" ht="1.5" customHeight="1"/>
    <row r="15" spans="2:4" ht="3.6" customHeight="1"/>
    <row r="16" spans="2:4">
      <c r="C16" s="162"/>
      <c r="D16" s="5" t="s">
        <v>159</v>
      </c>
    </row>
    <row r="17" spans="2:20" ht="4.5" customHeight="1"/>
    <row r="18" spans="2:20">
      <c r="C18" s="7"/>
      <c r="D18" s="5" t="s">
        <v>160</v>
      </c>
    </row>
    <row r="19" spans="2:20" ht="27.75" customHeight="1">
      <c r="C19" s="3" t="s">
        <v>161</v>
      </c>
      <c r="T19"/>
    </row>
    <row r="20" spans="2:20" ht="12" customHeight="1" thickBot="1">
      <c r="C20" s="3"/>
      <c r="T20"/>
    </row>
    <row r="21" spans="2:20" ht="13.5" thickBot="1">
      <c r="B21" s="803" t="s">
        <v>162</v>
      </c>
      <c r="C21" s="805" t="s">
        <v>163</v>
      </c>
      <c r="D21" s="805"/>
      <c r="E21" s="805"/>
      <c r="F21" s="805"/>
      <c r="G21" s="805"/>
      <c r="H21" s="805"/>
      <c r="I21" s="805"/>
      <c r="J21" s="805"/>
      <c r="K21" s="805"/>
      <c r="L21" s="805"/>
      <c r="M21" s="798" t="s">
        <v>164</v>
      </c>
      <c r="N21" s="800"/>
    </row>
    <row r="22" spans="2:20" ht="75" customHeight="1" thickBot="1">
      <c r="B22" s="804"/>
      <c r="C22" s="22" t="s">
        <v>165</v>
      </c>
      <c r="D22" s="23" t="s">
        <v>166</v>
      </c>
      <c r="E22" s="23" t="s">
        <v>167</v>
      </c>
      <c r="F22" s="23" t="s">
        <v>168</v>
      </c>
      <c r="G22" s="23" t="s">
        <v>169</v>
      </c>
      <c r="H22" s="23" t="s">
        <v>170</v>
      </c>
      <c r="I22" s="23" t="s">
        <v>171</v>
      </c>
      <c r="J22" s="23" t="s">
        <v>172</v>
      </c>
      <c r="K22" s="23" t="s">
        <v>173</v>
      </c>
      <c r="L22" s="24" t="s">
        <v>174</v>
      </c>
      <c r="M22" s="25" t="s">
        <v>175</v>
      </c>
      <c r="N22" s="26" t="s">
        <v>176</v>
      </c>
    </row>
    <row r="23" spans="2:20" ht="12.75" customHeight="1">
      <c r="B23" s="27">
        <v>870</v>
      </c>
      <c r="C23" s="44"/>
      <c r="D23" s="45"/>
      <c r="E23" s="45"/>
      <c r="F23" s="45"/>
      <c r="G23" s="45"/>
      <c r="H23" s="45"/>
      <c r="I23" s="45"/>
      <c r="J23" s="45"/>
      <c r="K23" s="45"/>
      <c r="L23" s="46"/>
      <c r="M23" s="155" t="s">
        <v>690</v>
      </c>
      <c r="N23" s="37"/>
      <c r="P23" s="158" t="s">
        <v>654</v>
      </c>
      <c r="Q23" s="159"/>
    </row>
    <row r="24" spans="2:20" ht="22.5">
      <c r="B24" s="160">
        <v>871</v>
      </c>
      <c r="C24" s="20"/>
      <c r="D24" s="19"/>
      <c r="E24" s="19"/>
      <c r="F24" s="19"/>
      <c r="G24" s="19"/>
      <c r="H24" s="19"/>
      <c r="I24" s="19"/>
      <c r="J24" s="19"/>
      <c r="K24" s="19"/>
      <c r="L24" s="37"/>
      <c r="M24" s="161" t="s">
        <v>399</v>
      </c>
      <c r="N24" s="37"/>
      <c r="P24" s="381" t="s">
        <v>177</v>
      </c>
      <c r="Q24" s="382" t="s">
        <v>688</v>
      </c>
    </row>
    <row r="25" spans="2:20" ht="12.75" customHeight="1">
      <c r="B25" s="28" t="s">
        <v>100</v>
      </c>
      <c r="C25" s="8"/>
      <c r="D25" s="9"/>
      <c r="E25" s="162"/>
      <c r="F25" s="9"/>
      <c r="G25" s="162"/>
      <c r="H25" s="10"/>
      <c r="I25" s="19"/>
      <c r="J25" s="19"/>
      <c r="K25" s="19"/>
      <c r="L25" s="11"/>
      <c r="M25" s="156" t="s">
        <v>204</v>
      </c>
      <c r="N25" s="37"/>
      <c r="P25" s="383" t="s">
        <v>178</v>
      </c>
      <c r="Q25" s="384" t="s">
        <v>179</v>
      </c>
    </row>
    <row r="26" spans="2:20" ht="12.75" customHeight="1">
      <c r="B26" s="28" t="s">
        <v>101</v>
      </c>
      <c r="C26" s="8"/>
      <c r="D26" s="9"/>
      <c r="E26" s="162"/>
      <c r="F26" s="9"/>
      <c r="G26" s="162"/>
      <c r="H26" s="10"/>
      <c r="I26" s="19"/>
      <c r="J26" s="19"/>
      <c r="K26" s="19"/>
      <c r="L26" s="11"/>
      <c r="M26" s="156" t="s">
        <v>205</v>
      </c>
      <c r="N26" s="37"/>
      <c r="P26" s="383" t="s">
        <v>180</v>
      </c>
      <c r="Q26" s="384" t="s">
        <v>179</v>
      </c>
    </row>
    <row r="27" spans="2:20" ht="12.75" customHeight="1" thickBot="1">
      <c r="B27" s="33" t="s">
        <v>102</v>
      </c>
      <c r="C27" s="38"/>
      <c r="D27" s="39"/>
      <c r="E27" s="163"/>
      <c r="F27" s="39"/>
      <c r="G27" s="163"/>
      <c r="H27" s="40"/>
      <c r="I27" s="41"/>
      <c r="J27" s="41"/>
      <c r="K27" s="41"/>
      <c r="L27" s="42"/>
      <c r="M27" s="157" t="s">
        <v>206</v>
      </c>
      <c r="N27" s="43"/>
      <c r="P27" s="385" t="s">
        <v>181</v>
      </c>
      <c r="Q27" s="386" t="s">
        <v>179</v>
      </c>
    </row>
    <row r="28" spans="2:20" ht="7.9" customHeight="1">
      <c r="B28" s="12"/>
      <c r="C28" s="12"/>
      <c r="D28" s="12"/>
      <c r="E28" s="12"/>
      <c r="F28" s="12"/>
      <c r="G28" s="12"/>
      <c r="H28" s="12"/>
      <c r="I28" s="12"/>
      <c r="J28" s="12"/>
      <c r="K28" s="12"/>
      <c r="L28" s="12"/>
      <c r="M28" s="12"/>
      <c r="N28" s="12"/>
      <c r="O28" s="12"/>
      <c r="P28" s="12"/>
      <c r="Q28" s="12"/>
    </row>
    <row r="29" spans="2:20" ht="27" customHeight="1">
      <c r="B29" s="12"/>
      <c r="C29" s="3" t="s">
        <v>182</v>
      </c>
      <c r="D29" s="12"/>
      <c r="E29" s="12"/>
      <c r="F29" s="12"/>
      <c r="G29" s="12"/>
      <c r="H29" s="12"/>
      <c r="I29" s="12"/>
      <c r="J29" s="12"/>
      <c r="K29" s="12"/>
      <c r="L29" s="12"/>
      <c r="M29" s="12"/>
      <c r="N29" s="12"/>
    </row>
    <row r="30" spans="2:20" ht="13.5" thickBot="1">
      <c r="N30" s="13"/>
    </row>
    <row r="31" spans="2:20" ht="13.5" thickBot="1">
      <c r="B31" s="796" t="s">
        <v>162</v>
      </c>
      <c r="C31" s="798" t="s">
        <v>163</v>
      </c>
      <c r="D31" s="799"/>
      <c r="E31" s="799"/>
      <c r="F31" s="799"/>
      <c r="G31" s="799"/>
      <c r="H31" s="799"/>
      <c r="I31" s="799"/>
      <c r="J31" s="799"/>
      <c r="K31" s="799"/>
      <c r="L31" s="799"/>
      <c r="M31" s="798" t="s">
        <v>164</v>
      </c>
      <c r="N31" s="800"/>
    </row>
    <row r="32" spans="2:20" ht="75" customHeight="1" thickBot="1">
      <c r="B32" s="797"/>
      <c r="C32" s="32" t="s">
        <v>165</v>
      </c>
      <c r="D32" s="23" t="s">
        <v>166</v>
      </c>
      <c r="E32" s="23" t="s">
        <v>167</v>
      </c>
      <c r="F32" s="23" t="s">
        <v>168</v>
      </c>
      <c r="G32" s="23" t="s">
        <v>169</v>
      </c>
      <c r="H32" s="23" t="s">
        <v>170</v>
      </c>
      <c r="I32" s="23" t="s">
        <v>171</v>
      </c>
      <c r="J32" s="23" t="s">
        <v>172</v>
      </c>
      <c r="K32" s="23" t="s">
        <v>173</v>
      </c>
      <c r="L32" s="30" t="s">
        <v>174</v>
      </c>
      <c r="M32" s="25" t="s">
        <v>175</v>
      </c>
      <c r="N32" s="26" t="s">
        <v>176</v>
      </c>
    </row>
    <row r="33" spans="2:17" ht="12.75" customHeight="1">
      <c r="B33" s="164">
        <v>870</v>
      </c>
      <c r="C33" s="44"/>
      <c r="D33" s="45"/>
      <c r="E33" s="45"/>
      <c r="F33" s="45"/>
      <c r="G33" s="45"/>
      <c r="H33" s="45"/>
      <c r="I33" s="45"/>
      <c r="J33" s="45"/>
      <c r="K33" s="45"/>
      <c r="L33" s="169"/>
      <c r="M33" s="185" t="s">
        <v>687</v>
      </c>
      <c r="N33" s="50"/>
      <c r="P33" s="158" t="s">
        <v>654</v>
      </c>
      <c r="Q33" s="159"/>
    </row>
    <row r="34" spans="2:17" ht="51">
      <c r="B34" s="165">
        <v>872</v>
      </c>
      <c r="C34" s="20"/>
      <c r="D34" s="19"/>
      <c r="E34" s="19"/>
      <c r="F34" s="19"/>
      <c r="G34" s="19"/>
      <c r="H34" s="19"/>
      <c r="I34" s="19"/>
      <c r="J34" s="19"/>
      <c r="K34" s="19"/>
      <c r="L34" s="170"/>
      <c r="M34" s="186" t="s">
        <v>207</v>
      </c>
      <c r="N34" s="47"/>
      <c r="P34" s="381" t="s">
        <v>177</v>
      </c>
      <c r="Q34" s="382" t="s">
        <v>688</v>
      </c>
    </row>
    <row r="35" spans="2:17" ht="12.75" customHeight="1">
      <c r="B35" s="165" t="s">
        <v>103</v>
      </c>
      <c r="C35" s="20"/>
      <c r="D35" s="19"/>
      <c r="E35" s="19"/>
      <c r="F35" s="19"/>
      <c r="G35" s="19"/>
      <c r="H35" s="19"/>
      <c r="I35" s="14"/>
      <c r="J35" s="19"/>
      <c r="K35" s="19"/>
      <c r="L35" s="182"/>
      <c r="M35" s="187" t="s">
        <v>208</v>
      </c>
      <c r="N35" s="47"/>
      <c r="P35" s="806" t="s">
        <v>183</v>
      </c>
      <c r="Q35" s="384" t="s">
        <v>184</v>
      </c>
    </row>
    <row r="36" spans="2:17" ht="12.75" customHeight="1">
      <c r="B36" s="165" t="s">
        <v>104</v>
      </c>
      <c r="C36" s="20"/>
      <c r="D36" s="19"/>
      <c r="E36" s="19"/>
      <c r="F36" s="19"/>
      <c r="G36" s="21"/>
      <c r="H36" s="19"/>
      <c r="I36" s="14"/>
      <c r="J36" s="14"/>
      <c r="K36" s="162"/>
      <c r="L36" s="182"/>
      <c r="M36" s="187" t="s">
        <v>209</v>
      </c>
      <c r="N36" s="47"/>
      <c r="P36" s="807"/>
      <c r="Q36" s="384" t="s">
        <v>185</v>
      </c>
    </row>
    <row r="37" spans="2:17" ht="12.75" customHeight="1">
      <c r="B37" s="165" t="s">
        <v>105</v>
      </c>
      <c r="C37" s="168"/>
      <c r="D37" s="162"/>
      <c r="E37" s="19"/>
      <c r="F37" s="162"/>
      <c r="G37" s="21"/>
      <c r="H37" s="162"/>
      <c r="I37" s="21"/>
      <c r="J37" s="21"/>
      <c r="K37" s="21"/>
      <c r="L37" s="172"/>
      <c r="M37" s="190" t="s">
        <v>210</v>
      </c>
      <c r="N37" s="47"/>
      <c r="P37" s="807"/>
      <c r="Q37" s="384" t="s">
        <v>186</v>
      </c>
    </row>
    <row r="38" spans="2:17" ht="12.75" customHeight="1">
      <c r="B38" s="165" t="s">
        <v>106</v>
      </c>
      <c r="C38" s="15"/>
      <c r="D38" s="14"/>
      <c r="E38" s="19"/>
      <c r="F38" s="14"/>
      <c r="G38" s="21"/>
      <c r="H38" s="14"/>
      <c r="I38" s="21"/>
      <c r="J38" s="21"/>
      <c r="K38" s="21"/>
      <c r="L38" s="182"/>
      <c r="M38" s="178" t="s">
        <v>211</v>
      </c>
      <c r="N38" s="47"/>
      <c r="P38" s="807"/>
      <c r="Q38" s="384" t="s">
        <v>187</v>
      </c>
    </row>
    <row r="39" spans="2:17" ht="12.75" customHeight="1">
      <c r="B39" s="165" t="s">
        <v>107</v>
      </c>
      <c r="C39" s="15"/>
      <c r="D39" s="14"/>
      <c r="E39" s="19"/>
      <c r="F39" s="14"/>
      <c r="G39" s="21"/>
      <c r="H39" s="14"/>
      <c r="I39" s="21"/>
      <c r="J39" s="21"/>
      <c r="K39" s="21"/>
      <c r="L39" s="182"/>
      <c r="M39" s="178" t="s">
        <v>212</v>
      </c>
      <c r="N39" s="47"/>
      <c r="P39" s="807"/>
      <c r="Q39" s="384" t="s">
        <v>188</v>
      </c>
    </row>
    <row r="40" spans="2:17" ht="12.75" customHeight="1">
      <c r="B40" s="165" t="s">
        <v>108</v>
      </c>
      <c r="C40" s="15"/>
      <c r="D40" s="14"/>
      <c r="E40" s="19"/>
      <c r="F40" s="14"/>
      <c r="G40" s="21"/>
      <c r="H40" s="14"/>
      <c r="I40" s="21"/>
      <c r="J40" s="21"/>
      <c r="K40" s="21"/>
      <c r="L40" s="182"/>
      <c r="M40" s="178" t="s">
        <v>213</v>
      </c>
      <c r="N40" s="47"/>
      <c r="P40" s="807"/>
      <c r="Q40" s="384" t="s">
        <v>189</v>
      </c>
    </row>
    <row r="41" spans="2:17" ht="12.75" customHeight="1">
      <c r="B41" s="165" t="s">
        <v>109</v>
      </c>
      <c r="C41" s="15"/>
      <c r="D41" s="14"/>
      <c r="E41" s="19"/>
      <c r="F41" s="14"/>
      <c r="G41" s="21"/>
      <c r="H41" s="14"/>
      <c r="I41" s="21"/>
      <c r="J41" s="21"/>
      <c r="K41" s="21"/>
      <c r="L41" s="182"/>
      <c r="M41" s="187" t="s">
        <v>214</v>
      </c>
      <c r="N41" s="47"/>
      <c r="P41" s="807"/>
      <c r="Q41" s="384" t="s">
        <v>190</v>
      </c>
    </row>
    <row r="42" spans="2:17" ht="12.75" customHeight="1">
      <c r="B42" s="165" t="s">
        <v>110</v>
      </c>
      <c r="C42" s="15"/>
      <c r="D42" s="14"/>
      <c r="E42" s="19"/>
      <c r="F42" s="14"/>
      <c r="G42" s="21"/>
      <c r="H42" s="14"/>
      <c r="I42" s="21"/>
      <c r="J42" s="21"/>
      <c r="K42" s="21"/>
      <c r="L42" s="182"/>
      <c r="M42" s="178" t="s">
        <v>215</v>
      </c>
      <c r="N42" s="47"/>
      <c r="P42" s="807"/>
      <c r="Q42" s="384" t="s">
        <v>191</v>
      </c>
    </row>
    <row r="43" spans="2:17" ht="12.75" customHeight="1">
      <c r="B43" s="165" t="s">
        <v>111</v>
      </c>
      <c r="C43" s="15"/>
      <c r="D43" s="14"/>
      <c r="E43" s="19"/>
      <c r="F43" s="14"/>
      <c r="G43" s="21"/>
      <c r="H43" s="14"/>
      <c r="I43" s="21"/>
      <c r="J43" s="21"/>
      <c r="K43" s="21"/>
      <c r="L43" s="182"/>
      <c r="M43" s="178" t="s">
        <v>216</v>
      </c>
      <c r="N43" s="47"/>
      <c r="P43" s="808"/>
      <c r="Q43" s="384" t="s">
        <v>192</v>
      </c>
    </row>
    <row r="44" spans="2:17" ht="12.75" customHeight="1">
      <c r="B44" s="166" t="s">
        <v>112</v>
      </c>
      <c r="C44" s="20"/>
      <c r="D44" s="19"/>
      <c r="E44" s="19"/>
      <c r="F44" s="19"/>
      <c r="G44" s="19"/>
      <c r="H44" s="19"/>
      <c r="I44" s="21"/>
      <c r="J44" s="21"/>
      <c r="K44" s="21"/>
      <c r="L44" s="183"/>
      <c r="M44" s="180"/>
      <c r="N44" s="174"/>
      <c r="P44" s="801" t="s">
        <v>193</v>
      </c>
      <c r="Q44" s="802"/>
    </row>
    <row r="45" spans="2:17" ht="12.75" customHeight="1">
      <c r="B45" s="166" t="s">
        <v>113</v>
      </c>
      <c r="C45" s="20"/>
      <c r="D45" s="19"/>
      <c r="E45" s="19"/>
      <c r="F45" s="19"/>
      <c r="G45" s="19"/>
      <c r="H45" s="19"/>
      <c r="I45" s="21"/>
      <c r="J45" s="21"/>
      <c r="K45" s="21"/>
      <c r="L45" s="183"/>
      <c r="M45" s="180"/>
      <c r="N45" s="174"/>
      <c r="P45" s="801" t="s">
        <v>194</v>
      </c>
      <c r="Q45" s="802"/>
    </row>
    <row r="46" spans="2:17" ht="12.75" customHeight="1">
      <c r="B46" s="166" t="s">
        <v>114</v>
      </c>
      <c r="C46" s="20"/>
      <c r="D46" s="19"/>
      <c r="E46" s="19"/>
      <c r="F46" s="19"/>
      <c r="G46" s="19"/>
      <c r="H46" s="19"/>
      <c r="I46" s="14"/>
      <c r="J46" s="21"/>
      <c r="K46" s="21"/>
      <c r="L46" s="182"/>
      <c r="M46" s="178" t="s">
        <v>217</v>
      </c>
      <c r="N46" s="47"/>
      <c r="P46" s="806" t="s">
        <v>195</v>
      </c>
      <c r="Q46" s="384" t="s">
        <v>184</v>
      </c>
    </row>
    <row r="47" spans="2:17" ht="12.75" customHeight="1">
      <c r="B47" s="165" t="s">
        <v>115</v>
      </c>
      <c r="C47" s="20"/>
      <c r="D47" s="19"/>
      <c r="E47" s="19"/>
      <c r="F47" s="19"/>
      <c r="G47" s="19"/>
      <c r="H47" s="19"/>
      <c r="I47" s="14"/>
      <c r="J47" s="14"/>
      <c r="K47" s="162"/>
      <c r="L47" s="182"/>
      <c r="M47" s="178" t="s">
        <v>218</v>
      </c>
      <c r="N47" s="47"/>
      <c r="P47" s="807"/>
      <c r="Q47" s="384" t="s">
        <v>185</v>
      </c>
    </row>
    <row r="48" spans="2:17" ht="12.75" customHeight="1">
      <c r="B48" s="165" t="s">
        <v>116</v>
      </c>
      <c r="C48" s="168"/>
      <c r="D48" s="162"/>
      <c r="E48" s="19"/>
      <c r="F48" s="162"/>
      <c r="G48" s="21"/>
      <c r="H48" s="162"/>
      <c r="I48" s="21"/>
      <c r="J48" s="21"/>
      <c r="K48" s="21"/>
      <c r="L48" s="172"/>
      <c r="M48" s="190" t="s">
        <v>225</v>
      </c>
      <c r="N48" s="47"/>
      <c r="P48" s="807"/>
      <c r="Q48" s="384" t="s">
        <v>186</v>
      </c>
    </row>
    <row r="49" spans="2:17" ht="12.75" customHeight="1">
      <c r="B49" s="165" t="s">
        <v>117</v>
      </c>
      <c r="C49" s="15"/>
      <c r="D49" s="14"/>
      <c r="E49" s="19"/>
      <c r="F49" s="14"/>
      <c r="G49" s="21"/>
      <c r="H49" s="14"/>
      <c r="I49" s="21"/>
      <c r="J49" s="21"/>
      <c r="K49" s="21"/>
      <c r="L49" s="182"/>
      <c r="M49" s="178" t="s">
        <v>219</v>
      </c>
      <c r="N49" s="47"/>
      <c r="P49" s="807"/>
      <c r="Q49" s="384" t="s">
        <v>187</v>
      </c>
    </row>
    <row r="50" spans="2:17" ht="12.75" customHeight="1">
      <c r="B50" s="165" t="s">
        <v>118</v>
      </c>
      <c r="C50" s="15"/>
      <c r="D50" s="14"/>
      <c r="E50" s="19"/>
      <c r="F50" s="14"/>
      <c r="G50" s="21"/>
      <c r="H50" s="14"/>
      <c r="I50" s="21"/>
      <c r="J50" s="21"/>
      <c r="K50" s="21"/>
      <c r="L50" s="182"/>
      <c r="M50" s="178" t="s">
        <v>220</v>
      </c>
      <c r="N50" s="47"/>
      <c r="P50" s="807"/>
      <c r="Q50" s="384" t="s">
        <v>188</v>
      </c>
    </row>
    <row r="51" spans="2:17" ht="12.75" customHeight="1">
      <c r="B51" s="165" t="s">
        <v>119</v>
      </c>
      <c r="C51" s="15"/>
      <c r="D51" s="14"/>
      <c r="E51" s="19"/>
      <c r="F51" s="14"/>
      <c r="G51" s="21"/>
      <c r="H51" s="14"/>
      <c r="I51" s="21"/>
      <c r="J51" s="21"/>
      <c r="K51" s="21"/>
      <c r="L51" s="182"/>
      <c r="M51" s="178" t="s">
        <v>221</v>
      </c>
      <c r="N51" s="47"/>
      <c r="P51" s="807"/>
      <c r="Q51" s="384" t="s">
        <v>189</v>
      </c>
    </row>
    <row r="52" spans="2:17" ht="12.75" customHeight="1">
      <c r="B52" s="165" t="s">
        <v>120</v>
      </c>
      <c r="C52" s="15"/>
      <c r="D52" s="14"/>
      <c r="E52" s="19"/>
      <c r="F52" s="14"/>
      <c r="G52" s="21"/>
      <c r="H52" s="14"/>
      <c r="I52" s="21"/>
      <c r="J52" s="21"/>
      <c r="K52" s="21"/>
      <c r="L52" s="182"/>
      <c r="M52" s="178" t="s">
        <v>222</v>
      </c>
      <c r="N52" s="47"/>
      <c r="P52" s="807"/>
      <c r="Q52" s="384" t="s">
        <v>190</v>
      </c>
    </row>
    <row r="53" spans="2:17" ht="12.75" customHeight="1">
      <c r="B53" s="165" t="s">
        <v>121</v>
      </c>
      <c r="C53" s="15"/>
      <c r="D53" s="14"/>
      <c r="E53" s="19"/>
      <c r="F53" s="14"/>
      <c r="G53" s="21"/>
      <c r="H53" s="14"/>
      <c r="I53" s="21"/>
      <c r="J53" s="21"/>
      <c r="K53" s="21"/>
      <c r="L53" s="182"/>
      <c r="M53" s="178" t="s">
        <v>223</v>
      </c>
      <c r="N53" s="47"/>
      <c r="P53" s="807"/>
      <c r="Q53" s="384" t="s">
        <v>191</v>
      </c>
    </row>
    <row r="54" spans="2:17" ht="12.75" customHeight="1">
      <c r="B54" s="165" t="s">
        <v>122</v>
      </c>
      <c r="C54" s="15"/>
      <c r="D54" s="14"/>
      <c r="E54" s="19"/>
      <c r="F54" s="14"/>
      <c r="G54" s="21"/>
      <c r="H54" s="14"/>
      <c r="I54" s="21"/>
      <c r="J54" s="21"/>
      <c r="K54" s="21"/>
      <c r="L54" s="182"/>
      <c r="M54" s="178" t="s">
        <v>224</v>
      </c>
      <c r="N54" s="47"/>
      <c r="P54" s="808"/>
      <c r="Q54" s="384" t="s">
        <v>192</v>
      </c>
    </row>
    <row r="55" spans="2:17" ht="12.75" customHeight="1">
      <c r="B55" s="166" t="s">
        <v>123</v>
      </c>
      <c r="C55" s="20"/>
      <c r="D55" s="19"/>
      <c r="E55" s="19"/>
      <c r="F55" s="19"/>
      <c r="G55" s="19"/>
      <c r="H55" s="19"/>
      <c r="I55" s="21"/>
      <c r="J55" s="21"/>
      <c r="K55" s="21"/>
      <c r="L55" s="183"/>
      <c r="M55" s="180"/>
      <c r="N55" s="174"/>
      <c r="P55" s="801" t="s">
        <v>193</v>
      </c>
      <c r="Q55" s="802"/>
    </row>
    <row r="56" spans="2:17" ht="12.75" customHeight="1">
      <c r="B56" s="165" t="s">
        <v>124</v>
      </c>
      <c r="C56" s="20"/>
      <c r="D56" s="19"/>
      <c r="E56" s="19"/>
      <c r="F56" s="19"/>
      <c r="G56" s="19"/>
      <c r="H56" s="19"/>
      <c r="I56" s="21"/>
      <c r="J56" s="21"/>
      <c r="K56" s="21"/>
      <c r="L56" s="183"/>
      <c r="M56" s="180"/>
      <c r="N56" s="174"/>
      <c r="P56" s="801" t="s">
        <v>194</v>
      </c>
      <c r="Q56" s="802"/>
    </row>
    <row r="57" spans="2:17" ht="12.75" customHeight="1">
      <c r="B57" s="167" t="s">
        <v>125</v>
      </c>
      <c r="C57" s="20"/>
      <c r="D57" s="19"/>
      <c r="E57" s="19"/>
      <c r="F57" s="19"/>
      <c r="G57" s="19"/>
      <c r="H57" s="19"/>
      <c r="I57" s="14"/>
      <c r="J57" s="21"/>
      <c r="K57" s="21"/>
      <c r="L57" s="182"/>
      <c r="M57" s="178" t="s">
        <v>226</v>
      </c>
      <c r="N57" s="47"/>
      <c r="P57" s="806" t="s">
        <v>196</v>
      </c>
      <c r="Q57" s="384" t="s">
        <v>184</v>
      </c>
    </row>
    <row r="58" spans="2:17" ht="12.75" customHeight="1">
      <c r="B58" s="165" t="s">
        <v>126</v>
      </c>
      <c r="C58" s="20"/>
      <c r="D58" s="19"/>
      <c r="E58" s="19"/>
      <c r="F58" s="19"/>
      <c r="G58" s="19"/>
      <c r="H58" s="19"/>
      <c r="I58" s="14"/>
      <c r="J58" s="14"/>
      <c r="K58" s="162"/>
      <c r="L58" s="182"/>
      <c r="M58" s="178" t="s">
        <v>227</v>
      </c>
      <c r="N58" s="47"/>
      <c r="P58" s="807"/>
      <c r="Q58" s="384" t="s">
        <v>185</v>
      </c>
    </row>
    <row r="59" spans="2:17" ht="12.75" customHeight="1">
      <c r="B59" s="165" t="s">
        <v>127</v>
      </c>
      <c r="C59" s="168"/>
      <c r="D59" s="162"/>
      <c r="E59" s="19"/>
      <c r="F59" s="162"/>
      <c r="G59" s="21"/>
      <c r="H59" s="162"/>
      <c r="I59" s="21"/>
      <c r="J59" s="21"/>
      <c r="K59" s="21"/>
      <c r="L59" s="172"/>
      <c r="M59" s="190" t="s">
        <v>228</v>
      </c>
      <c r="N59" s="47"/>
      <c r="P59" s="807"/>
      <c r="Q59" s="384" t="s">
        <v>186</v>
      </c>
    </row>
    <row r="60" spans="2:17" ht="12.75" customHeight="1">
      <c r="B60" s="165" t="s">
        <v>128</v>
      </c>
      <c r="C60" s="15"/>
      <c r="D60" s="14"/>
      <c r="E60" s="19"/>
      <c r="F60" s="14"/>
      <c r="G60" s="21"/>
      <c r="H60" s="14"/>
      <c r="I60" s="21"/>
      <c r="J60" s="21"/>
      <c r="K60" s="21"/>
      <c r="L60" s="182"/>
      <c r="M60" s="178" t="s">
        <v>229</v>
      </c>
      <c r="N60" s="47"/>
      <c r="P60" s="807"/>
      <c r="Q60" s="384" t="s">
        <v>187</v>
      </c>
    </row>
    <row r="61" spans="2:17" ht="12.75" customHeight="1">
      <c r="B61" s="165" t="s">
        <v>129</v>
      </c>
      <c r="C61" s="15"/>
      <c r="D61" s="14"/>
      <c r="E61" s="19"/>
      <c r="F61" s="14"/>
      <c r="G61" s="21"/>
      <c r="H61" s="14"/>
      <c r="I61" s="21"/>
      <c r="J61" s="21"/>
      <c r="K61" s="21"/>
      <c r="L61" s="182"/>
      <c r="M61" s="178" t="s">
        <v>230</v>
      </c>
      <c r="N61" s="47"/>
      <c r="P61" s="807"/>
      <c r="Q61" s="384" t="s">
        <v>188</v>
      </c>
    </row>
    <row r="62" spans="2:17" ht="12.75" customHeight="1">
      <c r="B62" s="165" t="s">
        <v>130</v>
      </c>
      <c r="C62" s="15"/>
      <c r="D62" s="14"/>
      <c r="E62" s="19"/>
      <c r="F62" s="14"/>
      <c r="G62" s="21"/>
      <c r="H62" s="14"/>
      <c r="I62" s="21"/>
      <c r="J62" s="21"/>
      <c r="K62" s="21"/>
      <c r="L62" s="182"/>
      <c r="M62" s="178" t="s">
        <v>231</v>
      </c>
      <c r="N62" s="47"/>
      <c r="P62" s="807"/>
      <c r="Q62" s="384" t="s">
        <v>189</v>
      </c>
    </row>
    <row r="63" spans="2:17" ht="12.75" customHeight="1">
      <c r="B63" s="165" t="s">
        <v>131</v>
      </c>
      <c r="C63" s="15"/>
      <c r="D63" s="14"/>
      <c r="E63" s="19"/>
      <c r="F63" s="14"/>
      <c r="G63" s="21"/>
      <c r="H63" s="14"/>
      <c r="I63" s="21"/>
      <c r="J63" s="21"/>
      <c r="K63" s="21"/>
      <c r="L63" s="182"/>
      <c r="M63" s="178" t="s">
        <v>232</v>
      </c>
      <c r="N63" s="47"/>
      <c r="P63" s="807"/>
      <c r="Q63" s="384" t="s">
        <v>190</v>
      </c>
    </row>
    <row r="64" spans="2:17" ht="12.75" customHeight="1">
      <c r="B64" s="165" t="s">
        <v>132</v>
      </c>
      <c r="C64" s="15"/>
      <c r="D64" s="14"/>
      <c r="E64" s="19"/>
      <c r="F64" s="14"/>
      <c r="G64" s="21"/>
      <c r="H64" s="14"/>
      <c r="I64" s="21"/>
      <c r="J64" s="21"/>
      <c r="K64" s="21"/>
      <c r="L64" s="182"/>
      <c r="M64" s="178" t="s">
        <v>233</v>
      </c>
      <c r="N64" s="47"/>
      <c r="P64" s="807"/>
      <c r="Q64" s="384" t="s">
        <v>191</v>
      </c>
    </row>
    <row r="65" spans="2:17" ht="12.75" customHeight="1">
      <c r="B65" s="165" t="s">
        <v>133</v>
      </c>
      <c r="C65" s="15"/>
      <c r="D65" s="14"/>
      <c r="E65" s="19"/>
      <c r="F65" s="14"/>
      <c r="G65" s="21"/>
      <c r="H65" s="14"/>
      <c r="I65" s="21"/>
      <c r="J65" s="21"/>
      <c r="K65" s="21"/>
      <c r="L65" s="182"/>
      <c r="M65" s="178" t="s">
        <v>234</v>
      </c>
      <c r="N65" s="47"/>
      <c r="P65" s="808"/>
      <c r="Q65" s="384" t="s">
        <v>192</v>
      </c>
    </row>
    <row r="66" spans="2:17" ht="12.75" customHeight="1">
      <c r="B66" s="166" t="s">
        <v>134</v>
      </c>
      <c r="C66" s="20"/>
      <c r="D66" s="21"/>
      <c r="E66" s="21"/>
      <c r="F66" s="21"/>
      <c r="G66" s="21"/>
      <c r="H66" s="21"/>
      <c r="I66" s="21"/>
      <c r="J66" s="21"/>
      <c r="K66" s="21"/>
      <c r="L66" s="183"/>
      <c r="M66" s="188"/>
      <c r="N66" s="174"/>
      <c r="P66" s="801" t="s">
        <v>193</v>
      </c>
      <c r="Q66" s="802"/>
    </row>
    <row r="67" spans="2:17" ht="12.75" customHeight="1" thickBot="1">
      <c r="B67" s="69" t="s">
        <v>135</v>
      </c>
      <c r="C67" s="48"/>
      <c r="D67" s="49"/>
      <c r="E67" s="49"/>
      <c r="F67" s="49"/>
      <c r="G67" s="49"/>
      <c r="H67" s="49"/>
      <c r="I67" s="49"/>
      <c r="J67" s="49"/>
      <c r="K67" s="49"/>
      <c r="L67" s="184"/>
      <c r="M67" s="189"/>
      <c r="N67" s="175"/>
      <c r="P67" s="809" t="s">
        <v>194</v>
      </c>
      <c r="Q67" s="810"/>
    </row>
    <row r="68" spans="2:17">
      <c r="N68" s="13"/>
    </row>
    <row r="69" spans="2:17" ht="27" customHeight="1">
      <c r="B69" s="12"/>
      <c r="C69" s="3" t="s">
        <v>197</v>
      </c>
      <c r="D69" s="12"/>
      <c r="E69" s="12"/>
      <c r="F69" s="12"/>
      <c r="G69" s="12"/>
      <c r="H69" s="12"/>
      <c r="I69" s="12"/>
      <c r="J69" s="12"/>
      <c r="K69" s="12"/>
      <c r="L69" s="12"/>
      <c r="M69" s="12"/>
      <c r="N69" s="12"/>
    </row>
    <row r="70" spans="2:17" ht="13.5" thickBot="1">
      <c r="N70" s="13"/>
    </row>
    <row r="71" spans="2:17" ht="13.5" thickBot="1">
      <c r="B71" s="796" t="s">
        <v>162</v>
      </c>
      <c r="C71" s="798" t="s">
        <v>163</v>
      </c>
      <c r="D71" s="799"/>
      <c r="E71" s="799"/>
      <c r="F71" s="799"/>
      <c r="G71" s="799"/>
      <c r="H71" s="799"/>
      <c r="I71" s="799"/>
      <c r="J71" s="799"/>
      <c r="K71" s="799"/>
      <c r="L71" s="799"/>
      <c r="M71" s="798" t="s">
        <v>164</v>
      </c>
      <c r="N71" s="800"/>
    </row>
    <row r="72" spans="2:17" ht="75" customHeight="1" thickBot="1">
      <c r="B72" s="797"/>
      <c r="C72" s="32" t="s">
        <v>165</v>
      </c>
      <c r="D72" s="23" t="s">
        <v>166</v>
      </c>
      <c r="E72" s="23" t="s">
        <v>167</v>
      </c>
      <c r="F72" s="23" t="s">
        <v>168</v>
      </c>
      <c r="G72" s="23" t="s">
        <v>169</v>
      </c>
      <c r="H72" s="23" t="s">
        <v>170</v>
      </c>
      <c r="I72" s="23" t="s">
        <v>171</v>
      </c>
      <c r="J72" s="23" t="s">
        <v>172</v>
      </c>
      <c r="K72" s="23" t="s">
        <v>173</v>
      </c>
      <c r="L72" s="30" t="s">
        <v>174</v>
      </c>
      <c r="M72" s="32" t="s">
        <v>175</v>
      </c>
      <c r="N72" s="30" t="s">
        <v>176</v>
      </c>
    </row>
    <row r="73" spans="2:17" ht="12.75" customHeight="1">
      <c r="B73" s="27">
        <v>870</v>
      </c>
      <c r="C73" s="44"/>
      <c r="D73" s="45"/>
      <c r="E73" s="45"/>
      <c r="F73" s="45"/>
      <c r="G73" s="45"/>
      <c r="H73" s="45"/>
      <c r="I73" s="45"/>
      <c r="J73" s="45"/>
      <c r="K73" s="45"/>
      <c r="L73" s="169"/>
      <c r="M73" s="176" t="s">
        <v>689</v>
      </c>
      <c r="N73" s="50"/>
      <c r="P73" s="158" t="s">
        <v>654</v>
      </c>
      <c r="Q73" s="159"/>
    </row>
    <row r="74" spans="2:17" ht="25.5">
      <c r="B74" s="28">
        <v>873</v>
      </c>
      <c r="C74" s="20"/>
      <c r="D74" s="19"/>
      <c r="E74" s="19"/>
      <c r="F74" s="19"/>
      <c r="G74" s="19"/>
      <c r="H74" s="19"/>
      <c r="I74" s="19"/>
      <c r="J74" s="19"/>
      <c r="K74" s="19"/>
      <c r="L74" s="170"/>
      <c r="M74" s="177" t="s">
        <v>244</v>
      </c>
      <c r="N74" s="47"/>
      <c r="P74" s="381" t="s">
        <v>177</v>
      </c>
      <c r="Q74" s="382" t="s">
        <v>688</v>
      </c>
    </row>
    <row r="75" spans="2:17" ht="12.75" customHeight="1">
      <c r="B75" s="28" t="s">
        <v>136</v>
      </c>
      <c r="C75" s="20"/>
      <c r="D75" s="19"/>
      <c r="E75" s="19"/>
      <c r="F75" s="19"/>
      <c r="G75" s="19"/>
      <c r="H75" s="19"/>
      <c r="I75" s="7"/>
      <c r="J75" s="7"/>
      <c r="K75" s="162"/>
      <c r="L75" s="171"/>
      <c r="M75" s="178" t="s">
        <v>235</v>
      </c>
      <c r="N75" s="47"/>
      <c r="P75" s="806" t="s">
        <v>198</v>
      </c>
      <c r="Q75" s="384" t="s">
        <v>199</v>
      </c>
    </row>
    <row r="76" spans="2:17" ht="12.75" customHeight="1">
      <c r="B76" s="28" t="s">
        <v>137</v>
      </c>
      <c r="C76" s="168"/>
      <c r="D76" s="162"/>
      <c r="E76" s="19"/>
      <c r="F76" s="162"/>
      <c r="G76" s="21"/>
      <c r="H76" s="162"/>
      <c r="I76" s="19"/>
      <c r="J76" s="19"/>
      <c r="K76" s="19"/>
      <c r="L76" s="172"/>
      <c r="M76" s="190" t="s">
        <v>236</v>
      </c>
      <c r="N76" s="47"/>
      <c r="P76" s="807"/>
      <c r="Q76" s="384" t="s">
        <v>200</v>
      </c>
    </row>
    <row r="77" spans="2:17" ht="12.75" customHeight="1">
      <c r="B77" s="28" t="s">
        <v>138</v>
      </c>
      <c r="C77" s="16"/>
      <c r="D77" s="17"/>
      <c r="E77" s="19"/>
      <c r="F77" s="17"/>
      <c r="G77" s="21"/>
      <c r="H77" s="7"/>
      <c r="I77" s="19"/>
      <c r="J77" s="19"/>
      <c r="K77" s="19"/>
      <c r="L77" s="171"/>
      <c r="M77" s="178" t="s">
        <v>237</v>
      </c>
      <c r="N77" s="47"/>
      <c r="P77" s="808"/>
      <c r="Q77" s="387" t="s">
        <v>201</v>
      </c>
    </row>
    <row r="78" spans="2:17" ht="12.75" customHeight="1">
      <c r="B78" s="31" t="s">
        <v>139</v>
      </c>
      <c r="C78" s="20"/>
      <c r="D78" s="19"/>
      <c r="E78" s="19"/>
      <c r="F78" s="19"/>
      <c r="G78" s="19"/>
      <c r="H78" s="19"/>
      <c r="I78" s="19"/>
      <c r="J78" s="19"/>
      <c r="K78" s="19"/>
      <c r="L78" s="170"/>
      <c r="M78" s="179"/>
      <c r="N78" s="174"/>
      <c r="P78" s="801" t="s">
        <v>193</v>
      </c>
      <c r="Q78" s="802"/>
    </row>
    <row r="79" spans="2:17" ht="12.75" customHeight="1">
      <c r="B79" s="31" t="s">
        <v>140</v>
      </c>
      <c r="C79" s="20"/>
      <c r="D79" s="19"/>
      <c r="E79" s="19"/>
      <c r="F79" s="19"/>
      <c r="G79" s="19"/>
      <c r="H79" s="19"/>
      <c r="I79" s="19"/>
      <c r="J79" s="19"/>
      <c r="K79" s="19"/>
      <c r="L79" s="170"/>
      <c r="M79" s="179"/>
      <c r="N79" s="174"/>
      <c r="P79" s="801" t="s">
        <v>194</v>
      </c>
      <c r="Q79" s="802"/>
    </row>
    <row r="80" spans="2:17" ht="12.75" customHeight="1">
      <c r="B80" s="28" t="s">
        <v>141</v>
      </c>
      <c r="C80" s="20"/>
      <c r="D80" s="19"/>
      <c r="E80" s="19"/>
      <c r="F80" s="19"/>
      <c r="G80" s="19"/>
      <c r="H80" s="19"/>
      <c r="I80" s="7"/>
      <c r="J80" s="7"/>
      <c r="K80" s="162"/>
      <c r="L80" s="171"/>
      <c r="M80" s="178" t="s">
        <v>238</v>
      </c>
      <c r="N80" s="47"/>
      <c r="P80" s="806" t="s">
        <v>202</v>
      </c>
      <c r="Q80" s="384" t="s">
        <v>199</v>
      </c>
    </row>
    <row r="81" spans="2:17" ht="12.75" customHeight="1">
      <c r="B81" s="28" t="s">
        <v>142</v>
      </c>
      <c r="C81" s="168"/>
      <c r="D81" s="162"/>
      <c r="E81" s="19"/>
      <c r="F81" s="162"/>
      <c r="G81" s="21"/>
      <c r="H81" s="162"/>
      <c r="I81" s="19"/>
      <c r="J81" s="19"/>
      <c r="K81" s="19"/>
      <c r="L81" s="172"/>
      <c r="M81" s="190" t="s">
        <v>239</v>
      </c>
      <c r="N81" s="47"/>
      <c r="P81" s="807"/>
      <c r="Q81" s="384" t="s">
        <v>200</v>
      </c>
    </row>
    <row r="82" spans="2:17" ht="12.75" customHeight="1">
      <c r="B82" s="28" t="s">
        <v>143</v>
      </c>
      <c r="C82" s="1"/>
      <c r="D82" s="7"/>
      <c r="E82" s="19"/>
      <c r="F82" s="7"/>
      <c r="G82" s="21"/>
      <c r="H82" s="7"/>
      <c r="I82" s="19"/>
      <c r="J82" s="19"/>
      <c r="K82" s="19"/>
      <c r="L82" s="171"/>
      <c r="M82" s="178" t="s">
        <v>240</v>
      </c>
      <c r="N82" s="47"/>
      <c r="P82" s="808"/>
      <c r="Q82" s="387" t="s">
        <v>201</v>
      </c>
    </row>
    <row r="83" spans="2:17" ht="12.75" customHeight="1">
      <c r="B83" s="31" t="s">
        <v>144</v>
      </c>
      <c r="C83" s="20"/>
      <c r="D83" s="19"/>
      <c r="E83" s="19"/>
      <c r="F83" s="19"/>
      <c r="G83" s="19"/>
      <c r="H83" s="19"/>
      <c r="I83" s="19"/>
      <c r="J83" s="19"/>
      <c r="K83" s="19"/>
      <c r="L83" s="170"/>
      <c r="M83" s="179"/>
      <c r="N83" s="174"/>
      <c r="P83" s="801" t="s">
        <v>193</v>
      </c>
      <c r="Q83" s="802"/>
    </row>
    <row r="84" spans="2:17" ht="12.75" customHeight="1">
      <c r="B84" s="31" t="s">
        <v>145</v>
      </c>
      <c r="C84" s="20"/>
      <c r="D84" s="19"/>
      <c r="E84" s="19"/>
      <c r="F84" s="19"/>
      <c r="G84" s="19"/>
      <c r="H84" s="19"/>
      <c r="I84" s="19"/>
      <c r="J84" s="19"/>
      <c r="K84" s="19"/>
      <c r="L84" s="170"/>
      <c r="M84" s="179"/>
      <c r="N84" s="174"/>
      <c r="P84" s="801" t="s">
        <v>194</v>
      </c>
      <c r="Q84" s="802"/>
    </row>
    <row r="85" spans="2:17" ht="12.75" customHeight="1">
      <c r="B85" s="28" t="s">
        <v>146</v>
      </c>
      <c r="C85" s="20"/>
      <c r="D85" s="19"/>
      <c r="E85" s="19"/>
      <c r="F85" s="19"/>
      <c r="G85" s="19"/>
      <c r="H85" s="19"/>
      <c r="I85" s="18"/>
      <c r="J85" s="18"/>
      <c r="K85" s="162"/>
      <c r="L85" s="171"/>
      <c r="M85" s="178" t="s">
        <v>241</v>
      </c>
      <c r="N85" s="47"/>
      <c r="P85" s="806" t="s">
        <v>203</v>
      </c>
      <c r="Q85" s="384" t="s">
        <v>199</v>
      </c>
    </row>
    <row r="86" spans="2:17" ht="12.75" customHeight="1">
      <c r="B86" s="28" t="s">
        <v>147</v>
      </c>
      <c r="C86" s="168"/>
      <c r="D86" s="162"/>
      <c r="E86" s="19"/>
      <c r="F86" s="162"/>
      <c r="G86" s="21"/>
      <c r="H86" s="162"/>
      <c r="I86" s="19"/>
      <c r="J86" s="19"/>
      <c r="K86" s="19"/>
      <c r="L86" s="172"/>
      <c r="M86" s="190" t="s">
        <v>242</v>
      </c>
      <c r="N86" s="47"/>
      <c r="P86" s="807"/>
      <c r="Q86" s="384" t="s">
        <v>200</v>
      </c>
    </row>
    <row r="87" spans="2:17" ht="12.75" customHeight="1">
      <c r="B87" s="28" t="s">
        <v>148</v>
      </c>
      <c r="C87" s="1"/>
      <c r="D87" s="7"/>
      <c r="E87" s="19"/>
      <c r="F87" s="7"/>
      <c r="G87" s="21"/>
      <c r="H87" s="7"/>
      <c r="I87" s="19"/>
      <c r="J87" s="19"/>
      <c r="K87" s="19"/>
      <c r="L87" s="171"/>
      <c r="M87" s="178" t="s">
        <v>243</v>
      </c>
      <c r="N87" s="47"/>
      <c r="P87" s="808"/>
      <c r="Q87" s="387" t="s">
        <v>201</v>
      </c>
    </row>
    <row r="88" spans="2:17" ht="12.75" customHeight="1">
      <c r="B88" s="31" t="s">
        <v>149</v>
      </c>
      <c r="C88" s="20"/>
      <c r="D88" s="19"/>
      <c r="E88" s="19"/>
      <c r="F88" s="19"/>
      <c r="G88" s="19"/>
      <c r="H88" s="19"/>
      <c r="I88" s="19"/>
      <c r="J88" s="19"/>
      <c r="K88" s="19"/>
      <c r="L88" s="170"/>
      <c r="M88" s="180"/>
      <c r="N88" s="174"/>
      <c r="P88" s="801" t="s">
        <v>193</v>
      </c>
      <c r="Q88" s="802"/>
    </row>
    <row r="89" spans="2:17" ht="12.75" customHeight="1" thickBot="1">
      <c r="B89" s="33" t="s">
        <v>150</v>
      </c>
      <c r="C89" s="48"/>
      <c r="D89" s="41"/>
      <c r="E89" s="41"/>
      <c r="F89" s="41"/>
      <c r="G89" s="41"/>
      <c r="H89" s="41"/>
      <c r="I89" s="41"/>
      <c r="J89" s="41"/>
      <c r="K89" s="41"/>
      <c r="L89" s="173"/>
      <c r="M89" s="181"/>
      <c r="N89" s="175"/>
      <c r="P89" s="809" t="s">
        <v>194</v>
      </c>
      <c r="Q89" s="810"/>
    </row>
    <row r="92" spans="2:17">
      <c r="B92" s="34"/>
      <c r="C92" s="34"/>
      <c r="D92" s="34"/>
      <c r="E92" s="34"/>
      <c r="F92" s="34"/>
      <c r="G92" s="34"/>
      <c r="H92" s="34"/>
      <c r="I92" s="34"/>
      <c r="J92" s="34"/>
      <c r="K92" s="34"/>
      <c r="L92" s="34"/>
      <c r="M92" s="34"/>
      <c r="N92" s="34"/>
    </row>
    <row r="93" spans="2:17">
      <c r="B93" s="35" t="s">
        <v>245</v>
      </c>
      <c r="C93" s="34"/>
      <c r="D93" s="34"/>
      <c r="E93" s="34"/>
      <c r="F93" s="34"/>
      <c r="G93" s="34"/>
      <c r="H93" s="34"/>
      <c r="I93" s="34"/>
      <c r="J93" s="34"/>
      <c r="K93" s="34"/>
      <c r="L93" s="34"/>
      <c r="M93" s="34"/>
      <c r="N93" s="34"/>
    </row>
    <row r="94" spans="2:17" ht="13.5" thickBot="1">
      <c r="B94" s="34"/>
      <c r="C94" s="34"/>
      <c r="D94" s="34"/>
      <c r="E94" s="34"/>
      <c r="F94" s="34"/>
      <c r="G94" s="34"/>
      <c r="H94" s="34"/>
      <c r="I94" s="34"/>
      <c r="J94" s="34"/>
      <c r="K94" s="34"/>
      <c r="L94" s="34"/>
      <c r="M94" s="34"/>
      <c r="N94" s="34"/>
    </row>
    <row r="95" spans="2:17" ht="13.5" thickBot="1">
      <c r="B95" s="818" t="s">
        <v>246</v>
      </c>
      <c r="C95" s="819"/>
      <c r="D95" s="820" t="s">
        <v>247</v>
      </c>
      <c r="E95" s="821"/>
      <c r="F95" s="821"/>
      <c r="G95" s="821"/>
      <c r="H95" s="821"/>
      <c r="I95" s="821"/>
      <c r="J95" s="821"/>
      <c r="K95" s="821"/>
      <c r="L95" s="822"/>
      <c r="M95" s="154" t="s">
        <v>248</v>
      </c>
      <c r="N95" s="34"/>
    </row>
    <row r="96" spans="2:17">
      <c r="B96" s="823">
        <v>0.12</v>
      </c>
      <c r="C96" s="824"/>
      <c r="D96" s="825" t="s">
        <v>249</v>
      </c>
      <c r="E96" s="825"/>
      <c r="F96" s="825"/>
      <c r="G96" s="825"/>
      <c r="H96" s="825"/>
      <c r="I96" s="825"/>
      <c r="J96" s="825"/>
      <c r="K96" s="825"/>
      <c r="L96" s="825"/>
      <c r="M96" s="388" t="s">
        <v>259</v>
      </c>
      <c r="N96" s="34"/>
    </row>
    <row r="97" spans="2:14">
      <c r="B97" s="811">
        <v>0.12</v>
      </c>
      <c r="C97" s="812"/>
      <c r="D97" s="813" t="s">
        <v>250</v>
      </c>
      <c r="E97" s="813"/>
      <c r="F97" s="813"/>
      <c r="G97" s="813"/>
      <c r="H97" s="813"/>
      <c r="I97" s="813"/>
      <c r="J97" s="813"/>
      <c r="K97" s="813"/>
      <c r="L97" s="813"/>
      <c r="M97" s="389" t="s">
        <v>260</v>
      </c>
      <c r="N97" s="34"/>
    </row>
    <row r="98" spans="2:14">
      <c r="B98" s="811">
        <v>0.12</v>
      </c>
      <c r="C98" s="812"/>
      <c r="D98" s="813" t="s">
        <v>251</v>
      </c>
      <c r="E98" s="813"/>
      <c r="F98" s="813"/>
      <c r="G98" s="813"/>
      <c r="H98" s="813"/>
      <c r="I98" s="813"/>
      <c r="J98" s="813"/>
      <c r="K98" s="813"/>
      <c r="L98" s="813"/>
      <c r="M98" s="389" t="s">
        <v>261</v>
      </c>
      <c r="N98" s="34"/>
    </row>
    <row r="99" spans="2:14">
      <c r="B99" s="811">
        <v>0.15</v>
      </c>
      <c r="C99" s="812"/>
      <c r="D99" s="813" t="s">
        <v>252</v>
      </c>
      <c r="E99" s="813"/>
      <c r="F99" s="813"/>
      <c r="G99" s="813"/>
      <c r="H99" s="813"/>
      <c r="I99" s="813"/>
      <c r="J99" s="813"/>
      <c r="K99" s="813"/>
      <c r="L99" s="813"/>
      <c r="M99" s="389" t="s">
        <v>262</v>
      </c>
      <c r="N99" s="34"/>
    </row>
    <row r="100" spans="2:14">
      <c r="B100" s="811">
        <v>0.15</v>
      </c>
      <c r="C100" s="812"/>
      <c r="D100" s="813" t="s">
        <v>253</v>
      </c>
      <c r="E100" s="813"/>
      <c r="F100" s="813"/>
      <c r="G100" s="813"/>
      <c r="H100" s="813"/>
      <c r="I100" s="813"/>
      <c r="J100" s="813"/>
      <c r="K100" s="813"/>
      <c r="L100" s="813"/>
      <c r="M100" s="389" t="s">
        <v>263</v>
      </c>
      <c r="N100" s="34"/>
    </row>
    <row r="101" spans="2:14">
      <c r="B101" s="811">
        <v>0.15</v>
      </c>
      <c r="C101" s="812"/>
      <c r="D101" s="813" t="s">
        <v>254</v>
      </c>
      <c r="E101" s="813"/>
      <c r="F101" s="813"/>
      <c r="G101" s="813"/>
      <c r="H101" s="813"/>
      <c r="I101" s="813"/>
      <c r="J101" s="813"/>
      <c r="K101" s="813"/>
      <c r="L101" s="813"/>
      <c r="M101" s="389" t="s">
        <v>264</v>
      </c>
    </row>
    <row r="102" spans="2:14">
      <c r="B102" s="811">
        <v>0.18</v>
      </c>
      <c r="C102" s="812"/>
      <c r="D102" s="813" t="s">
        <v>255</v>
      </c>
      <c r="E102" s="813"/>
      <c r="F102" s="813"/>
      <c r="G102" s="813"/>
      <c r="H102" s="813"/>
      <c r="I102" s="813"/>
      <c r="J102" s="813"/>
      <c r="K102" s="813"/>
      <c r="L102" s="813"/>
      <c r="M102" s="389" t="s">
        <v>265</v>
      </c>
    </row>
    <row r="103" spans="2:14">
      <c r="B103" s="811">
        <v>0.18</v>
      </c>
      <c r="C103" s="812"/>
      <c r="D103" s="813" t="s">
        <v>256</v>
      </c>
      <c r="E103" s="813"/>
      <c r="F103" s="813"/>
      <c r="G103" s="813"/>
      <c r="H103" s="813"/>
      <c r="I103" s="813"/>
      <c r="J103" s="813"/>
      <c r="K103" s="813"/>
      <c r="L103" s="813"/>
      <c r="M103" s="389" t="s">
        <v>266</v>
      </c>
    </row>
    <row r="104" spans="2:14">
      <c r="B104" s="811">
        <v>0.18</v>
      </c>
      <c r="C104" s="812"/>
      <c r="D104" s="813" t="s">
        <v>257</v>
      </c>
      <c r="E104" s="813"/>
      <c r="F104" s="813"/>
      <c r="G104" s="813"/>
      <c r="H104" s="813"/>
      <c r="I104" s="813"/>
      <c r="J104" s="813"/>
      <c r="K104" s="813"/>
      <c r="L104" s="813"/>
      <c r="M104" s="389" t="s">
        <v>267</v>
      </c>
    </row>
    <row r="105" spans="2:14" ht="13.5" thickBot="1">
      <c r="B105" s="814">
        <v>0.18</v>
      </c>
      <c r="C105" s="815"/>
      <c r="D105" s="816" t="s">
        <v>258</v>
      </c>
      <c r="E105" s="816"/>
      <c r="F105" s="816"/>
      <c r="G105" s="816"/>
      <c r="H105" s="816"/>
      <c r="I105" s="816"/>
      <c r="J105" s="816"/>
      <c r="K105" s="816"/>
      <c r="L105" s="816"/>
      <c r="M105" s="390" t="s">
        <v>268</v>
      </c>
    </row>
    <row r="106" spans="2:14">
      <c r="B106" s="817"/>
      <c r="C106" s="817"/>
      <c r="D106" s="817"/>
      <c r="E106" s="817"/>
      <c r="F106" s="817"/>
      <c r="G106" s="817"/>
      <c r="H106" s="817"/>
      <c r="I106" s="817"/>
      <c r="J106" s="817"/>
      <c r="K106" s="817"/>
      <c r="L106" s="817"/>
      <c r="M106" s="34"/>
    </row>
  </sheetData>
  <mergeCells count="51">
    <mergeCell ref="B95:C95"/>
    <mergeCell ref="D95:L95"/>
    <mergeCell ref="B96:C96"/>
    <mergeCell ref="D96:L96"/>
    <mergeCell ref="B97:C97"/>
    <mergeCell ref="D97:L97"/>
    <mergeCell ref="B98:C98"/>
    <mergeCell ref="D98:L98"/>
    <mergeCell ref="B99:C99"/>
    <mergeCell ref="D99:L99"/>
    <mergeCell ref="B100:C100"/>
    <mergeCell ref="D100:L100"/>
    <mergeCell ref="B101:C101"/>
    <mergeCell ref="D101:L101"/>
    <mergeCell ref="B102:C102"/>
    <mergeCell ref="D102:L102"/>
    <mergeCell ref="B103:C103"/>
    <mergeCell ref="D103:L103"/>
    <mergeCell ref="B104:C104"/>
    <mergeCell ref="D104:L104"/>
    <mergeCell ref="B105:C105"/>
    <mergeCell ref="D105:L105"/>
    <mergeCell ref="B106:C106"/>
    <mergeCell ref="D106:L106"/>
    <mergeCell ref="P66:Q66"/>
    <mergeCell ref="P67:Q67"/>
    <mergeCell ref="P85:P87"/>
    <mergeCell ref="P88:Q88"/>
    <mergeCell ref="P89:Q89"/>
    <mergeCell ref="P75:P77"/>
    <mergeCell ref="P78:Q78"/>
    <mergeCell ref="P79:Q79"/>
    <mergeCell ref="P80:P82"/>
    <mergeCell ref="P83:Q83"/>
    <mergeCell ref="P84:Q84"/>
    <mergeCell ref="B71:B72"/>
    <mergeCell ref="C71:L71"/>
    <mergeCell ref="M71:N71"/>
    <mergeCell ref="P56:Q56"/>
    <mergeCell ref="B21:B22"/>
    <mergeCell ref="C21:L21"/>
    <mergeCell ref="M21:N21"/>
    <mergeCell ref="B31:B32"/>
    <mergeCell ref="C31:L31"/>
    <mergeCell ref="M31:N31"/>
    <mergeCell ref="P35:P43"/>
    <mergeCell ref="P44:Q44"/>
    <mergeCell ref="P45:Q45"/>
    <mergeCell ref="P46:P54"/>
    <mergeCell ref="P55:Q55"/>
    <mergeCell ref="P57:P65"/>
  </mergeCells>
  <pageMargins left="0.511811024" right="0.511811024" top="0.78740157499999996" bottom="0.78740157499999996" header="0.31496062000000002" footer="0.31496062000000002"/>
  <pageSetup paperSize="9"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35"/>
  <sheetViews>
    <sheetView showGridLines="0" workbookViewId="0">
      <selection activeCell="E19" sqref="E19"/>
    </sheetView>
  </sheetViews>
  <sheetFormatPr defaultRowHeight="12.75"/>
  <cols>
    <col min="1" max="1" width="4.7109375" style="2" customWidth="1"/>
    <col min="2" max="2" width="10" style="2" customWidth="1"/>
    <col min="3" max="7" width="18.5703125" style="2" customWidth="1"/>
    <col min="8" max="8" width="22.85546875" style="2" customWidth="1"/>
    <col min="9" max="9" width="2.85546875" style="2" customWidth="1"/>
    <col min="10" max="10" width="30" style="2" customWidth="1"/>
    <col min="11" max="11" width="24.42578125" style="2" bestFit="1" customWidth="1"/>
    <col min="12" max="16384" width="9.140625" style="2"/>
  </cols>
  <sheetData>
    <row r="1" spans="2:10" s="106" customFormat="1" ht="40.5" customHeight="1" thickBot="1">
      <c r="B1" s="105" t="s">
        <v>839</v>
      </c>
    </row>
    <row r="2" spans="2:10" ht="15.75" customHeight="1">
      <c r="B2" s="827" t="s">
        <v>162</v>
      </c>
      <c r="C2" s="830" t="s">
        <v>328</v>
      </c>
      <c r="D2" s="831"/>
      <c r="E2" s="832" t="s">
        <v>329</v>
      </c>
      <c r="F2" s="830"/>
      <c r="G2" s="831"/>
      <c r="H2" s="833" t="s">
        <v>330</v>
      </c>
      <c r="J2" s="835" t="s">
        <v>331</v>
      </c>
    </row>
    <row r="3" spans="2:10" ht="15.75" customHeight="1">
      <c r="B3" s="828"/>
      <c r="C3" s="399" t="s">
        <v>332</v>
      </c>
      <c r="D3" s="399" t="s">
        <v>333</v>
      </c>
      <c r="E3" s="400">
        <v>0.05</v>
      </c>
      <c r="F3" s="400">
        <v>0.1</v>
      </c>
      <c r="G3" s="400">
        <v>0.2</v>
      </c>
      <c r="H3" s="834"/>
      <c r="J3" s="836"/>
    </row>
    <row r="4" spans="2:10" ht="13.5" customHeight="1">
      <c r="B4" s="828"/>
      <c r="C4" s="395" t="s">
        <v>824</v>
      </c>
      <c r="D4" s="395" t="s">
        <v>825</v>
      </c>
      <c r="E4" s="395" t="s">
        <v>826</v>
      </c>
      <c r="F4" s="395" t="s">
        <v>827</v>
      </c>
      <c r="G4" s="395" t="s">
        <v>826</v>
      </c>
      <c r="H4" s="396" t="s">
        <v>828</v>
      </c>
      <c r="J4" s="836"/>
    </row>
    <row r="5" spans="2:10" ht="13.5" customHeight="1" thickBot="1">
      <c r="B5" s="829"/>
      <c r="C5" s="397" t="s">
        <v>829</v>
      </c>
      <c r="D5" s="397" t="s">
        <v>831</v>
      </c>
      <c r="E5" s="397" t="s">
        <v>830</v>
      </c>
      <c r="F5" s="397" t="s">
        <v>832</v>
      </c>
      <c r="G5" s="397" t="s">
        <v>833</v>
      </c>
      <c r="H5" s="398" t="s">
        <v>175</v>
      </c>
      <c r="I5" s="53"/>
      <c r="J5" s="837"/>
    </row>
    <row r="6" spans="2:10">
      <c r="B6" s="64">
        <v>890</v>
      </c>
      <c r="C6" s="54"/>
      <c r="D6" s="54"/>
      <c r="E6" s="54"/>
      <c r="F6" s="54"/>
      <c r="G6" s="54"/>
      <c r="H6" s="233" t="s">
        <v>1335</v>
      </c>
      <c r="J6" s="401" t="s">
        <v>334</v>
      </c>
    </row>
    <row r="7" spans="2:10">
      <c r="B7" s="65" t="s">
        <v>312</v>
      </c>
      <c r="C7" s="54"/>
      <c r="D7" s="54"/>
      <c r="E7" s="54"/>
      <c r="F7" s="54"/>
      <c r="G7" s="54"/>
      <c r="H7" s="55"/>
      <c r="J7" s="391" t="s">
        <v>335</v>
      </c>
    </row>
    <row r="8" spans="2:10">
      <c r="B8" s="29" t="s">
        <v>313</v>
      </c>
      <c r="C8" s="56"/>
      <c r="D8" s="56"/>
      <c r="E8" s="56"/>
      <c r="F8" s="56"/>
      <c r="G8" s="56"/>
      <c r="H8" s="57"/>
      <c r="J8" s="392" t="s">
        <v>336</v>
      </c>
    </row>
    <row r="9" spans="2:10">
      <c r="B9" s="29" t="s">
        <v>314</v>
      </c>
      <c r="C9" s="58"/>
      <c r="D9" s="58"/>
      <c r="E9" s="58"/>
      <c r="F9" s="58"/>
      <c r="G9" s="58"/>
      <c r="H9" s="59"/>
      <c r="J9" s="392" t="s">
        <v>337</v>
      </c>
    </row>
    <row r="10" spans="2:10">
      <c r="B10" s="29" t="s">
        <v>315</v>
      </c>
      <c r="C10" s="58"/>
      <c r="D10" s="58"/>
      <c r="E10" s="58"/>
      <c r="F10" s="58"/>
      <c r="G10" s="58"/>
      <c r="H10" s="59"/>
      <c r="J10" s="392" t="s">
        <v>338</v>
      </c>
    </row>
    <row r="11" spans="2:10">
      <c r="B11" s="29" t="s">
        <v>316</v>
      </c>
      <c r="C11" s="58"/>
      <c r="D11" s="58"/>
      <c r="E11" s="58"/>
      <c r="F11" s="58"/>
      <c r="G11" s="58"/>
      <c r="H11" s="59"/>
      <c r="J11" s="392" t="s">
        <v>339</v>
      </c>
    </row>
    <row r="12" spans="2:10">
      <c r="B12" s="29" t="s">
        <v>317</v>
      </c>
      <c r="C12" s="58"/>
      <c r="D12" s="58"/>
      <c r="E12" s="58"/>
      <c r="F12" s="58"/>
      <c r="G12" s="58"/>
      <c r="H12" s="59"/>
      <c r="J12" s="392" t="s">
        <v>340</v>
      </c>
    </row>
    <row r="13" spans="2:10">
      <c r="B13" s="29" t="s">
        <v>318</v>
      </c>
      <c r="C13" s="58"/>
      <c r="D13" s="58"/>
      <c r="E13" s="58"/>
      <c r="F13" s="58"/>
      <c r="G13" s="58"/>
      <c r="H13" s="59"/>
      <c r="J13" s="392" t="s">
        <v>341</v>
      </c>
    </row>
    <row r="14" spans="2:10">
      <c r="B14" s="29" t="s">
        <v>319</v>
      </c>
      <c r="C14" s="58"/>
      <c r="D14" s="58"/>
      <c r="E14" s="58"/>
      <c r="F14" s="58"/>
      <c r="G14" s="58"/>
      <c r="H14" s="59"/>
      <c r="J14" s="392" t="s">
        <v>342</v>
      </c>
    </row>
    <row r="15" spans="2:10">
      <c r="B15" s="66" t="s">
        <v>343</v>
      </c>
      <c r="C15" s="58"/>
      <c r="D15" s="58"/>
      <c r="E15" s="58"/>
      <c r="F15" s="58"/>
      <c r="G15" s="58"/>
      <c r="H15" s="59"/>
      <c r="J15" s="392" t="s">
        <v>344</v>
      </c>
    </row>
    <row r="16" spans="2:10">
      <c r="B16" s="29" t="s">
        <v>320</v>
      </c>
      <c r="C16" s="58"/>
      <c r="D16" s="58"/>
      <c r="E16" s="58"/>
      <c r="F16" s="58"/>
      <c r="G16" s="58"/>
      <c r="H16" s="59"/>
      <c r="J16" s="392" t="s">
        <v>345</v>
      </c>
    </row>
    <row r="17" spans="2:11">
      <c r="B17" s="29" t="s">
        <v>321</v>
      </c>
      <c r="C17" s="58"/>
      <c r="D17" s="58"/>
      <c r="E17" s="58"/>
      <c r="F17" s="58"/>
      <c r="G17" s="58"/>
      <c r="H17" s="59"/>
      <c r="J17" s="392" t="s">
        <v>346</v>
      </c>
    </row>
    <row r="18" spans="2:11">
      <c r="B18" s="29" t="s">
        <v>322</v>
      </c>
      <c r="C18" s="58"/>
      <c r="D18" s="58"/>
      <c r="E18" s="58"/>
      <c r="F18" s="58"/>
      <c r="G18" s="58"/>
      <c r="H18" s="59"/>
      <c r="J18" s="392" t="s">
        <v>347</v>
      </c>
    </row>
    <row r="19" spans="2:11">
      <c r="B19" s="697" t="s">
        <v>1304</v>
      </c>
      <c r="C19" s="698"/>
      <c r="D19" s="698"/>
      <c r="E19" s="698"/>
      <c r="F19" s="698"/>
      <c r="G19" s="698"/>
      <c r="H19" s="699"/>
      <c r="I19" s="700"/>
      <c r="J19" s="701" t="s">
        <v>1305</v>
      </c>
      <c r="K19" s="705" t="s">
        <v>1326</v>
      </c>
    </row>
    <row r="20" spans="2:11">
      <c r="B20" s="66" t="s">
        <v>343</v>
      </c>
      <c r="C20" s="58"/>
      <c r="D20" s="58"/>
      <c r="E20" s="58"/>
      <c r="F20" s="58"/>
      <c r="G20" s="58"/>
      <c r="H20" s="59"/>
      <c r="J20" s="393" t="s">
        <v>351</v>
      </c>
    </row>
    <row r="21" spans="2:11">
      <c r="B21" s="29" t="s">
        <v>323</v>
      </c>
      <c r="C21" s="58"/>
      <c r="D21" s="58"/>
      <c r="E21" s="58"/>
      <c r="F21" s="58"/>
      <c r="G21" s="58"/>
      <c r="H21" s="59"/>
      <c r="J21" s="392" t="s">
        <v>348</v>
      </c>
    </row>
    <row r="22" spans="2:11">
      <c r="B22" s="29" t="s">
        <v>324</v>
      </c>
      <c r="C22" s="58"/>
      <c r="D22" s="58"/>
      <c r="E22" s="58"/>
      <c r="F22" s="58"/>
      <c r="G22" s="58"/>
      <c r="H22" s="59"/>
      <c r="J22" s="392" t="s">
        <v>349</v>
      </c>
    </row>
    <row r="23" spans="2:11">
      <c r="B23" s="67" t="s">
        <v>325</v>
      </c>
      <c r="C23" s="60"/>
      <c r="D23" s="60"/>
      <c r="E23" s="60"/>
      <c r="F23" s="60"/>
      <c r="G23" s="60"/>
      <c r="H23" s="61"/>
      <c r="J23" s="392" t="s">
        <v>350</v>
      </c>
    </row>
    <row r="24" spans="2:11">
      <c r="B24" s="702" t="s">
        <v>1327</v>
      </c>
      <c r="C24" s="703"/>
      <c r="D24" s="703"/>
      <c r="E24" s="703"/>
      <c r="F24" s="703"/>
      <c r="G24" s="703"/>
      <c r="H24" s="704"/>
      <c r="I24" s="700"/>
      <c r="J24" s="701" t="s">
        <v>1328</v>
      </c>
      <c r="K24" s="705" t="s">
        <v>1329</v>
      </c>
    </row>
    <row r="25" spans="2:11">
      <c r="B25" s="68" t="s">
        <v>343</v>
      </c>
      <c r="C25" s="60"/>
      <c r="D25" s="60"/>
      <c r="E25" s="60"/>
      <c r="F25" s="60"/>
      <c r="G25" s="60"/>
      <c r="H25" s="61"/>
      <c r="J25" s="393" t="s">
        <v>1192</v>
      </c>
    </row>
    <row r="26" spans="2:11">
      <c r="B26" s="29" t="s">
        <v>1189</v>
      </c>
      <c r="C26" s="60"/>
      <c r="D26" s="60"/>
      <c r="E26" s="60"/>
      <c r="F26" s="60"/>
      <c r="G26" s="60"/>
      <c r="H26" s="61"/>
      <c r="J26" s="393" t="s">
        <v>1339</v>
      </c>
    </row>
    <row r="27" spans="2:11">
      <c r="B27" s="29" t="s">
        <v>1190</v>
      </c>
      <c r="C27" s="60"/>
      <c r="D27" s="60"/>
      <c r="E27" s="60"/>
      <c r="F27" s="60"/>
      <c r="G27" s="60"/>
      <c r="H27" s="61"/>
      <c r="J27" s="393" t="s">
        <v>1340</v>
      </c>
    </row>
    <row r="28" spans="2:11">
      <c r="B28" s="68" t="s">
        <v>343</v>
      </c>
      <c r="C28" s="60"/>
      <c r="D28" s="60"/>
      <c r="E28" s="60"/>
      <c r="F28" s="60"/>
      <c r="G28" s="60"/>
      <c r="H28" s="61"/>
      <c r="J28" s="393" t="s">
        <v>1191</v>
      </c>
    </row>
    <row r="29" spans="2:11">
      <c r="B29" s="67" t="s">
        <v>326</v>
      </c>
      <c r="C29" s="60"/>
      <c r="D29" s="60"/>
      <c r="E29" s="60"/>
      <c r="F29" s="60"/>
      <c r="G29" s="60"/>
      <c r="H29" s="61"/>
      <c r="J29" s="393" t="s">
        <v>352</v>
      </c>
    </row>
    <row r="30" spans="2:11" ht="13.5" thickBot="1">
      <c r="B30" s="51" t="s">
        <v>327</v>
      </c>
      <c r="C30" s="62"/>
      <c r="D30" s="62"/>
      <c r="E30" s="62"/>
      <c r="F30" s="62"/>
      <c r="G30" s="62"/>
      <c r="H30" s="63"/>
      <c r="J30" s="394" t="s">
        <v>353</v>
      </c>
    </row>
    <row r="31" spans="2:11" ht="6.6" customHeight="1"/>
    <row r="32" spans="2:11">
      <c r="B32" s="826" t="s">
        <v>354</v>
      </c>
      <c r="C32" s="826"/>
      <c r="D32" s="826"/>
      <c r="E32" s="826"/>
      <c r="F32" s="826"/>
      <c r="G32" s="826"/>
      <c r="H32" s="826"/>
      <c r="I32" s="826"/>
      <c r="J32" s="826"/>
    </row>
    <row r="33" spans="2:10">
      <c r="B33" s="826"/>
      <c r="C33" s="826"/>
      <c r="D33" s="826"/>
      <c r="E33" s="826"/>
      <c r="F33" s="826"/>
      <c r="G33" s="826"/>
      <c r="H33" s="826"/>
      <c r="I33" s="826"/>
      <c r="J33" s="826"/>
    </row>
    <row r="34" spans="2:10" ht="2.4500000000000002" customHeight="1">
      <c r="B34" s="826" t="s">
        <v>355</v>
      </c>
      <c r="C34" s="826"/>
      <c r="D34" s="826"/>
      <c r="E34" s="826"/>
      <c r="F34" s="826"/>
      <c r="G34" s="826"/>
      <c r="H34" s="826"/>
      <c r="I34" s="826"/>
      <c r="J34" s="826"/>
    </row>
    <row r="35" spans="2:10">
      <c r="B35" s="826"/>
      <c r="C35" s="826"/>
      <c r="D35" s="826"/>
      <c r="E35" s="826"/>
      <c r="F35" s="826"/>
      <c r="G35" s="826"/>
      <c r="H35" s="826"/>
      <c r="I35" s="826"/>
      <c r="J35" s="826"/>
    </row>
  </sheetData>
  <mergeCells count="7">
    <mergeCell ref="B34:J35"/>
    <mergeCell ref="B2:B5"/>
    <mergeCell ref="C2:D2"/>
    <mergeCell ref="E2:G2"/>
    <mergeCell ref="H2:H3"/>
    <mergeCell ref="J2:J5"/>
    <mergeCell ref="B32:J33"/>
  </mergeCells>
  <pageMargins left="0.511811024" right="0.511811024" top="0.78740157499999996" bottom="0.78740157499999996" header="0.31496062000000002" footer="0.31496062000000002"/>
  <pageSetup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25"/>
  <sheetViews>
    <sheetView showGridLines="0" topLeftCell="B1" workbookViewId="0">
      <selection activeCell="D10" sqref="D10"/>
    </sheetView>
  </sheetViews>
  <sheetFormatPr defaultRowHeight="12.75"/>
  <cols>
    <col min="1" max="1" width="5.28515625" customWidth="1"/>
    <col min="3" max="3" width="38.42578125" customWidth="1"/>
    <col min="4" max="4" width="18.28515625" customWidth="1"/>
    <col min="5" max="5" width="18.42578125" customWidth="1"/>
    <col min="6" max="6" width="16" customWidth="1"/>
    <col min="7" max="7" width="15.140625" customWidth="1"/>
    <col min="8" max="8" width="14.5703125" customWidth="1"/>
    <col min="9" max="9" width="12.42578125" customWidth="1"/>
    <col min="10" max="10" width="38.28515625" customWidth="1"/>
  </cols>
  <sheetData>
    <row r="1" spans="2:10" ht="13.5" thickBot="1"/>
    <row r="2" spans="2:10" ht="15.75" thickBot="1">
      <c r="B2" s="838" t="s">
        <v>1374</v>
      </c>
      <c r="C2" s="839"/>
      <c r="D2" s="839"/>
      <c r="E2" s="839"/>
      <c r="F2" s="839"/>
      <c r="G2" s="839"/>
      <c r="H2" s="840"/>
      <c r="I2" s="711"/>
      <c r="J2" s="711"/>
    </row>
    <row r="3" spans="2:10" ht="15">
      <c r="B3" s="712"/>
      <c r="C3" s="712"/>
      <c r="D3" s="712"/>
      <c r="E3" s="712"/>
      <c r="F3" s="712"/>
      <c r="G3" s="712"/>
      <c r="H3" s="712"/>
      <c r="I3" s="711"/>
      <c r="J3" s="711"/>
    </row>
    <row r="4" spans="2:10" ht="60">
      <c r="B4" s="713" t="s">
        <v>0</v>
      </c>
      <c r="C4" s="713" t="s">
        <v>1375</v>
      </c>
      <c r="D4" s="713" t="s">
        <v>1376</v>
      </c>
      <c r="E4" s="713" t="s">
        <v>1377</v>
      </c>
      <c r="F4" s="713" t="s">
        <v>1378</v>
      </c>
      <c r="G4" s="713" t="s">
        <v>1379</v>
      </c>
      <c r="H4" s="713" t="s">
        <v>1380</v>
      </c>
      <c r="I4" s="713" t="s">
        <v>1204</v>
      </c>
      <c r="J4" s="713" t="s">
        <v>1381</v>
      </c>
    </row>
    <row r="5" spans="2:10" ht="105">
      <c r="B5" s="714">
        <v>891</v>
      </c>
      <c r="C5" s="715" t="s">
        <v>1437</v>
      </c>
      <c r="D5" s="716" t="s">
        <v>1382</v>
      </c>
      <c r="E5" s="714" t="s">
        <v>1382</v>
      </c>
      <c r="F5" s="714"/>
      <c r="G5" s="714" t="s">
        <v>1382</v>
      </c>
      <c r="H5" s="717"/>
      <c r="I5" s="717"/>
      <c r="J5" s="717" t="s">
        <v>1383</v>
      </c>
    </row>
    <row r="6" spans="2:10" ht="15">
      <c r="B6" s="712"/>
      <c r="C6" s="718"/>
      <c r="D6" s="712"/>
      <c r="E6" s="712"/>
      <c r="F6" s="712"/>
      <c r="G6" s="712"/>
      <c r="H6" s="712"/>
      <c r="I6" s="711"/>
      <c r="J6" s="711"/>
    </row>
    <row r="7" spans="2:10" ht="32.25">
      <c r="B7" s="713" t="s">
        <v>0</v>
      </c>
      <c r="C7" s="719" t="s">
        <v>1375</v>
      </c>
      <c r="D7" s="713" t="s">
        <v>1384</v>
      </c>
      <c r="E7" s="713" t="s">
        <v>1385</v>
      </c>
      <c r="F7" s="713" t="s">
        <v>1386</v>
      </c>
      <c r="G7" s="713" t="s">
        <v>1204</v>
      </c>
      <c r="H7" s="711"/>
      <c r="I7" s="711"/>
      <c r="J7" s="713" t="s">
        <v>1381</v>
      </c>
    </row>
    <row r="8" spans="2:10" ht="30">
      <c r="B8" s="717" t="s">
        <v>1387</v>
      </c>
      <c r="C8" s="715" t="s">
        <v>1388</v>
      </c>
      <c r="D8" s="720"/>
      <c r="E8" s="721"/>
      <c r="F8" s="721"/>
      <c r="G8" s="717"/>
      <c r="H8" s="711"/>
      <c r="I8" s="711"/>
      <c r="J8" s="717" t="s">
        <v>1389</v>
      </c>
    </row>
    <row r="9" spans="2:10" ht="60">
      <c r="B9" s="717" t="s">
        <v>1390</v>
      </c>
      <c r="C9" s="715" t="s">
        <v>1391</v>
      </c>
      <c r="D9" s="720"/>
      <c r="E9" s="721"/>
      <c r="F9" s="721"/>
      <c r="G9" s="717"/>
      <c r="H9" s="711"/>
      <c r="I9" s="711"/>
      <c r="J9" s="717" t="s">
        <v>1392</v>
      </c>
    </row>
    <row r="10" spans="2:10" ht="195">
      <c r="B10" s="717" t="s">
        <v>1393</v>
      </c>
      <c r="C10" s="722" t="s">
        <v>1394</v>
      </c>
      <c r="D10" s="717" t="s">
        <v>1395</v>
      </c>
      <c r="E10" s="723"/>
      <c r="F10" s="723"/>
      <c r="G10" s="717"/>
      <c r="H10" s="711"/>
      <c r="I10" s="711"/>
      <c r="J10" s="717" t="s">
        <v>1396</v>
      </c>
    </row>
    <row r="11" spans="2:10" ht="60">
      <c r="B11" s="717" t="s">
        <v>1397</v>
      </c>
      <c r="C11" s="715" t="s">
        <v>1398</v>
      </c>
      <c r="D11" s="721"/>
      <c r="E11" s="721"/>
      <c r="F11" s="721"/>
      <c r="G11" s="717"/>
      <c r="H11" s="711"/>
      <c r="I11" s="711"/>
      <c r="J11" s="717" t="s">
        <v>1399</v>
      </c>
    </row>
    <row r="12" spans="2:10" ht="195">
      <c r="B12" s="717" t="s">
        <v>1400</v>
      </c>
      <c r="C12" s="724" t="s">
        <v>1401</v>
      </c>
      <c r="D12" s="717" t="s">
        <v>1395</v>
      </c>
      <c r="E12" s="723"/>
      <c r="F12" s="723"/>
      <c r="G12" s="717"/>
      <c r="H12" s="711"/>
      <c r="I12" s="711"/>
      <c r="J12" s="717" t="s">
        <v>1396</v>
      </c>
    </row>
    <row r="13" spans="2:10" ht="75">
      <c r="B13" s="717" t="s">
        <v>1402</v>
      </c>
      <c r="C13" s="715" t="s">
        <v>1403</v>
      </c>
      <c r="D13" s="725"/>
      <c r="E13" s="726"/>
      <c r="F13" s="721"/>
      <c r="G13" s="717"/>
      <c r="H13" s="711"/>
      <c r="I13" s="711"/>
      <c r="J13" s="717" t="s">
        <v>1404</v>
      </c>
    </row>
    <row r="14" spans="2:10" ht="75">
      <c r="B14" s="717" t="s">
        <v>1405</v>
      </c>
      <c r="C14" s="715" t="s">
        <v>1406</v>
      </c>
      <c r="D14" s="720"/>
      <c r="E14" s="726"/>
      <c r="F14" s="721"/>
      <c r="G14" s="717"/>
      <c r="H14" s="711"/>
      <c r="I14" s="711"/>
      <c r="J14" s="717" t="s">
        <v>1404</v>
      </c>
    </row>
    <row r="15" spans="2:10" ht="75">
      <c r="B15" s="717" t="s">
        <v>1407</v>
      </c>
      <c r="C15" s="715" t="s">
        <v>1408</v>
      </c>
      <c r="D15" s="720"/>
      <c r="E15" s="726"/>
      <c r="F15" s="721"/>
      <c r="G15" s="717"/>
      <c r="H15" s="711"/>
      <c r="I15" s="711"/>
      <c r="J15" s="717" t="s">
        <v>1404</v>
      </c>
    </row>
    <row r="16" spans="2:10" ht="75">
      <c r="B16" s="717" t="s">
        <v>1409</v>
      </c>
      <c r="C16" s="715" t="s">
        <v>1410</v>
      </c>
      <c r="D16" s="720"/>
      <c r="E16" s="727"/>
      <c r="F16" s="720"/>
      <c r="G16" s="717"/>
      <c r="H16" s="711"/>
      <c r="I16" s="711"/>
      <c r="J16" s="717" t="s">
        <v>1404</v>
      </c>
    </row>
    <row r="17" spans="2:10" ht="195">
      <c r="B17" s="717" t="s">
        <v>1411</v>
      </c>
      <c r="C17" s="724" t="s">
        <v>1412</v>
      </c>
      <c r="D17" s="717" t="s">
        <v>1395</v>
      </c>
      <c r="E17" s="717"/>
      <c r="F17" s="717"/>
      <c r="G17" s="728"/>
      <c r="H17" s="711"/>
      <c r="I17" s="711"/>
      <c r="J17" s="717" t="s">
        <v>1413</v>
      </c>
    </row>
    <row r="18" spans="2:10" ht="30">
      <c r="B18" s="717" t="s">
        <v>1414</v>
      </c>
      <c r="C18" s="729" t="s">
        <v>1415</v>
      </c>
      <c r="D18" s="730"/>
      <c r="E18" s="730"/>
      <c r="F18" s="730"/>
      <c r="G18" s="717"/>
      <c r="H18" s="711"/>
      <c r="I18" s="711"/>
      <c r="J18" s="717" t="s">
        <v>1416</v>
      </c>
    </row>
    <row r="19" spans="2:10" ht="60">
      <c r="B19" s="717" t="s">
        <v>1417</v>
      </c>
      <c r="C19" s="715" t="s">
        <v>1418</v>
      </c>
      <c r="D19" s="725"/>
      <c r="E19" s="721"/>
      <c r="F19" s="721"/>
      <c r="G19" s="717"/>
      <c r="H19" s="711"/>
      <c r="I19" s="711"/>
      <c r="J19" s="717" t="s">
        <v>1419</v>
      </c>
    </row>
    <row r="20" spans="2:10" ht="195">
      <c r="B20" s="717" t="s">
        <v>1420</v>
      </c>
      <c r="C20" s="724" t="s">
        <v>1421</v>
      </c>
      <c r="D20" s="717" t="s">
        <v>1395</v>
      </c>
      <c r="E20" s="723"/>
      <c r="F20" s="731"/>
      <c r="G20" s="717"/>
      <c r="H20" s="711"/>
      <c r="I20" s="711"/>
      <c r="J20" s="717" t="s">
        <v>1422</v>
      </c>
    </row>
    <row r="21" spans="2:10" ht="60">
      <c r="B21" s="717" t="s">
        <v>1423</v>
      </c>
      <c r="C21" s="715" t="s">
        <v>1424</v>
      </c>
      <c r="D21" s="725"/>
      <c r="E21" s="720"/>
      <c r="F21" s="720"/>
      <c r="G21" s="717"/>
      <c r="H21" s="711"/>
      <c r="I21" s="711"/>
      <c r="J21" s="717" t="s">
        <v>1425</v>
      </c>
    </row>
    <row r="22" spans="2:10" ht="195">
      <c r="B22" s="717" t="s">
        <v>1426</v>
      </c>
      <c r="C22" s="724" t="s">
        <v>1427</v>
      </c>
      <c r="D22" s="717" t="s">
        <v>1395</v>
      </c>
      <c r="E22" s="732"/>
      <c r="F22" s="732"/>
      <c r="G22" s="733"/>
      <c r="H22" s="734"/>
      <c r="I22" s="711"/>
      <c r="J22" s="717" t="s">
        <v>1422</v>
      </c>
    </row>
    <row r="23" spans="2:10" ht="25.5">
      <c r="B23" s="717" t="s">
        <v>1428</v>
      </c>
      <c r="C23" s="715" t="s">
        <v>1429</v>
      </c>
      <c r="D23" s="730"/>
      <c r="E23" s="730"/>
      <c r="F23" s="730"/>
      <c r="G23" s="717"/>
      <c r="H23" s="711"/>
      <c r="I23" s="711"/>
      <c r="J23" s="735" t="s">
        <v>1430</v>
      </c>
    </row>
    <row r="24" spans="2:10" ht="25.5">
      <c r="B24" s="717" t="s">
        <v>1431</v>
      </c>
      <c r="C24" s="715" t="s">
        <v>1432</v>
      </c>
      <c r="D24" s="721"/>
      <c r="E24" s="721"/>
      <c r="F24" s="721"/>
      <c r="G24" s="717"/>
      <c r="H24" s="711"/>
      <c r="I24" s="711"/>
      <c r="J24" s="735" t="s">
        <v>1430</v>
      </c>
    </row>
    <row r="25" spans="2:10" ht="15">
      <c r="B25" s="736" t="s">
        <v>1433</v>
      </c>
      <c r="C25" s="737"/>
      <c r="D25" s="711"/>
      <c r="E25" s="711"/>
      <c r="F25" s="711"/>
      <c r="G25" s="711"/>
      <c r="H25" s="711"/>
      <c r="I25" s="711"/>
      <c r="J25" s="711"/>
    </row>
  </sheetData>
  <mergeCells count="1">
    <mergeCell ref="B2:H2"/>
  </mergeCells>
  <pageMargins left="0.511811024" right="0.511811024" top="0.78740157499999996" bottom="0.78740157499999996" header="0.31496062000000002" footer="0.3149606200000000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21"/>
  <sheetViews>
    <sheetView showFormulas="1" showGridLines="0" workbookViewId="0">
      <selection activeCell="D27" sqref="D27"/>
    </sheetView>
  </sheetViews>
  <sheetFormatPr defaultRowHeight="12.75"/>
  <cols>
    <col min="1" max="1" width="1" style="2" customWidth="1"/>
    <col min="2" max="2" width="5.28515625" style="2" customWidth="1"/>
    <col min="3" max="3" width="28.140625" style="2" customWidth="1"/>
    <col min="4" max="4" width="27.5703125" style="2" customWidth="1"/>
    <col min="5" max="5" width="1.140625" style="2" customWidth="1"/>
    <col min="6" max="6" width="25.7109375" style="2" customWidth="1"/>
    <col min="7" max="16384" width="9.140625" style="2"/>
  </cols>
  <sheetData>
    <row r="2" spans="2:7" ht="15.75">
      <c r="B2" s="762" t="s">
        <v>1170</v>
      </c>
      <c r="C2" s="762"/>
      <c r="D2" s="762"/>
      <c r="E2" s="81"/>
      <c r="F2" s="81"/>
    </row>
    <row r="3" spans="2:7" ht="15.75" thickBot="1">
      <c r="B3" s="82"/>
      <c r="C3" s="81"/>
      <c r="D3" s="81"/>
      <c r="E3" s="81"/>
      <c r="F3" s="81"/>
    </row>
    <row r="4" spans="2:7" ht="12.75" customHeight="1">
      <c r="B4" s="743" t="s">
        <v>0</v>
      </c>
      <c r="C4" s="754" t="s">
        <v>52</v>
      </c>
      <c r="D4" s="842" t="s">
        <v>356</v>
      </c>
      <c r="E4" s="95"/>
      <c r="F4" s="846" t="s">
        <v>383</v>
      </c>
    </row>
    <row r="5" spans="2:7">
      <c r="B5" s="744" t="s">
        <v>0</v>
      </c>
      <c r="C5" s="755"/>
      <c r="D5" s="843" t="s">
        <v>357</v>
      </c>
      <c r="E5" s="95"/>
      <c r="F5" s="847"/>
    </row>
    <row r="6" spans="2:7" ht="13.5" thickBot="1">
      <c r="B6" s="841"/>
      <c r="C6" s="845"/>
      <c r="D6" s="844"/>
      <c r="E6" s="95"/>
      <c r="F6" s="848"/>
    </row>
    <row r="7" spans="2:7" ht="13.5" customHeight="1">
      <c r="B7" s="101" t="s">
        <v>390</v>
      </c>
      <c r="C7" s="90" t="s">
        <v>391</v>
      </c>
      <c r="D7" s="266" t="s">
        <v>703</v>
      </c>
      <c r="E7" s="95"/>
      <c r="F7" s="72" t="s">
        <v>704</v>
      </c>
    </row>
    <row r="8" spans="2:7" ht="13.5" customHeight="1">
      <c r="B8" s="86" t="s">
        <v>359</v>
      </c>
      <c r="C8" s="71" t="s">
        <v>360</v>
      </c>
      <c r="D8" s="99" t="e">
        <f ca="1">PR!F7</f>
        <v>#NAME?</v>
      </c>
      <c r="E8" s="95"/>
      <c r="F8" s="73"/>
    </row>
    <row r="9" spans="2:7" ht="13.5" customHeight="1">
      <c r="B9" s="102" t="s">
        <v>392</v>
      </c>
      <c r="C9" s="96" t="s">
        <v>270</v>
      </c>
      <c r="D9" s="98"/>
      <c r="E9" s="95"/>
      <c r="F9" s="73"/>
    </row>
    <row r="10" spans="2:7" ht="13.5" customHeight="1">
      <c r="B10" s="102" t="s">
        <v>401</v>
      </c>
      <c r="C10" s="96" t="s">
        <v>402</v>
      </c>
      <c r="D10" s="223"/>
      <c r="E10" s="95"/>
      <c r="F10" s="73"/>
    </row>
    <row r="11" spans="2:7" ht="13.5" customHeight="1">
      <c r="B11" s="102" t="s">
        <v>393</v>
      </c>
      <c r="C11" s="96" t="s">
        <v>394</v>
      </c>
      <c r="D11" s="263" t="e">
        <f>MAX(0,D7*0.5)</f>
        <v>#VALUE!</v>
      </c>
      <c r="E11" s="95"/>
      <c r="F11" s="74" t="s">
        <v>1369</v>
      </c>
    </row>
    <row r="12" spans="2:7" ht="13.5" customHeight="1">
      <c r="B12" s="88" t="s">
        <v>395</v>
      </c>
      <c r="C12" s="71" t="s">
        <v>273</v>
      </c>
      <c r="D12" s="264" t="s">
        <v>1198</v>
      </c>
      <c r="E12" s="95"/>
      <c r="F12" s="74" t="s">
        <v>1197</v>
      </c>
    </row>
    <row r="13" spans="2:7" ht="13.5" customHeight="1">
      <c r="B13" s="87" t="s">
        <v>274</v>
      </c>
      <c r="C13" s="97" t="s">
        <v>396</v>
      </c>
      <c r="D13" s="596" t="e">
        <f>-D9-D14-D15-D16</f>
        <v>#VALUE!</v>
      </c>
      <c r="E13" s="95"/>
      <c r="F13" s="104"/>
    </row>
    <row r="14" spans="2:7" ht="13.5" customHeight="1">
      <c r="B14" s="87" t="s">
        <v>275</v>
      </c>
      <c r="C14" s="76" t="s">
        <v>706</v>
      </c>
      <c r="D14" s="100"/>
      <c r="E14" s="95"/>
      <c r="F14" s="74"/>
    </row>
    <row r="15" spans="2:7" ht="13.5" customHeight="1">
      <c r="B15" s="87" t="s">
        <v>276</v>
      </c>
      <c r="C15" s="76" t="s">
        <v>705</v>
      </c>
      <c r="D15" s="100"/>
      <c r="E15" s="95"/>
      <c r="F15" s="74"/>
    </row>
    <row r="16" spans="2:7" ht="32.25" customHeight="1">
      <c r="B16" s="220" t="s">
        <v>645</v>
      </c>
      <c r="C16" s="221" t="s">
        <v>707</v>
      </c>
      <c r="D16" s="267" t="s">
        <v>1133</v>
      </c>
      <c r="E16" s="95"/>
      <c r="F16" s="74" t="s">
        <v>1132</v>
      </c>
      <c r="G16" s="5"/>
    </row>
    <row r="17" spans="2:6" ht="13.5" customHeight="1" thickBot="1">
      <c r="B17" s="103" t="s">
        <v>397</v>
      </c>
      <c r="C17" s="77" t="s">
        <v>381</v>
      </c>
      <c r="D17" s="265" t="e">
        <f>D11-D12</f>
        <v>#VALUE!</v>
      </c>
      <c r="E17" s="95"/>
      <c r="F17" s="78" t="s">
        <v>398</v>
      </c>
    </row>
    <row r="18" spans="2:6" ht="15">
      <c r="E18" s="81"/>
    </row>
    <row r="19" spans="2:6" ht="15">
      <c r="E19" s="81"/>
    </row>
    <row r="20" spans="2:6" ht="15">
      <c r="E20" s="81"/>
    </row>
    <row r="21" spans="2:6">
      <c r="F21" s="2" t="s">
        <v>369</v>
      </c>
    </row>
  </sheetData>
  <mergeCells count="5">
    <mergeCell ref="B4:B6"/>
    <mergeCell ref="D4:D6"/>
    <mergeCell ref="C4:C6"/>
    <mergeCell ref="F4:F6"/>
    <mergeCell ref="B2:D2"/>
  </mergeCells>
  <pageMargins left="0.511811024" right="0.511811024" top="0.78740157499999996" bottom="0.78740157499999996" header="0.31496062000000002" footer="0.31496062000000002"/>
  <pageSetup orientation="portrait" verticalDpi="0" r:id="rId1"/>
  <ignoredErrors>
    <ignoredError sqref="B17 B10:B15 B7:B9" numberStoredAsText="1"/>
    <ignoredError sqref="D8:D10 D17 D13:D15" evalError="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89"/>
  <sheetViews>
    <sheetView showGridLines="0" topLeftCell="A28" workbookViewId="0">
      <selection activeCell="B14" sqref="B14"/>
    </sheetView>
  </sheetViews>
  <sheetFormatPr defaultColWidth="33.28515625" defaultRowHeight="12.75"/>
  <cols>
    <col min="1" max="1" width="6" customWidth="1"/>
    <col min="2" max="2" width="9.140625" bestFit="1" customWidth="1"/>
    <col min="3" max="3" width="47.5703125" customWidth="1"/>
    <col min="4" max="4" width="10" customWidth="1"/>
    <col min="5" max="5" width="13.85546875" style="453" customWidth="1"/>
    <col min="6" max="6" width="38.85546875" style="452" customWidth="1"/>
    <col min="7" max="7" width="1.42578125" customWidth="1"/>
    <col min="8" max="8" width="66.140625" customWidth="1"/>
  </cols>
  <sheetData>
    <row r="1" spans="2:8" s="428" customFormat="1">
      <c r="E1" s="453"/>
      <c r="F1" s="452"/>
    </row>
    <row r="2" spans="2:8" s="428" customFormat="1" ht="15">
      <c r="B2" s="455" t="s">
        <v>980</v>
      </c>
      <c r="E2" s="453"/>
      <c r="F2" s="452"/>
    </row>
    <row r="3" spans="2:8" s="428" customFormat="1">
      <c r="E3" s="453"/>
      <c r="F3" s="452"/>
    </row>
    <row r="4" spans="2:8" s="428" customFormat="1" ht="15">
      <c r="B4" s="454" t="s">
        <v>981</v>
      </c>
      <c r="E4" s="453"/>
      <c r="F4" s="452"/>
    </row>
    <row r="5" spans="2:8" s="428" customFormat="1" ht="13.5" thickBot="1">
      <c r="E5" s="453"/>
      <c r="F5" s="452"/>
    </row>
    <row r="6" spans="2:8" ht="30">
      <c r="B6" s="849" t="s">
        <v>0</v>
      </c>
      <c r="C6" s="851" t="s">
        <v>852</v>
      </c>
      <c r="D6" s="473" t="s">
        <v>853</v>
      </c>
      <c r="E6" s="473" t="s">
        <v>985</v>
      </c>
      <c r="F6" s="853" t="s">
        <v>382</v>
      </c>
      <c r="G6" s="440"/>
      <c r="H6" s="855" t="s">
        <v>383</v>
      </c>
    </row>
    <row r="7" spans="2:8" ht="15.75" thickBot="1">
      <c r="B7" s="850"/>
      <c r="C7" s="852"/>
      <c r="D7" s="474" t="s">
        <v>854</v>
      </c>
      <c r="E7" s="475" t="s">
        <v>986</v>
      </c>
      <c r="F7" s="854"/>
      <c r="G7" s="440"/>
      <c r="H7" s="856"/>
    </row>
    <row r="8" spans="2:8" ht="30">
      <c r="B8" s="496">
        <v>140</v>
      </c>
      <c r="C8" s="497" t="s">
        <v>855</v>
      </c>
      <c r="D8" s="498"/>
      <c r="E8" s="498"/>
      <c r="F8" s="499" t="s">
        <v>989</v>
      </c>
      <c r="G8" s="436"/>
      <c r="H8" s="427" t="s">
        <v>856</v>
      </c>
    </row>
    <row r="9" spans="2:8" s="453" customFormat="1" ht="15">
      <c r="B9" s="496" t="s">
        <v>1306</v>
      </c>
      <c r="C9" s="497" t="s">
        <v>1307</v>
      </c>
      <c r="D9" s="498"/>
      <c r="E9" s="498"/>
      <c r="F9" s="499" t="s">
        <v>1308</v>
      </c>
      <c r="G9" s="460"/>
      <c r="H9" s="427"/>
    </row>
    <row r="10" spans="2:8" ht="30">
      <c r="B10" s="495">
        <v>108</v>
      </c>
      <c r="C10" s="492" t="s">
        <v>857</v>
      </c>
      <c r="D10" s="500"/>
      <c r="E10" s="500"/>
      <c r="F10" s="494" t="s">
        <v>988</v>
      </c>
      <c r="G10" s="437"/>
      <c r="H10" s="441" t="s">
        <v>859</v>
      </c>
    </row>
    <row r="11" spans="2:8" ht="15">
      <c r="B11" s="466">
        <v>110</v>
      </c>
      <c r="C11" s="430" t="s">
        <v>412</v>
      </c>
      <c r="D11" s="426"/>
      <c r="E11" s="426"/>
      <c r="F11" s="465"/>
      <c r="G11" s="437"/>
      <c r="H11" s="441"/>
    </row>
    <row r="12" spans="2:8" ht="30">
      <c r="B12" s="466">
        <v>105</v>
      </c>
      <c r="C12" s="430" t="s">
        <v>269</v>
      </c>
      <c r="D12" s="426"/>
      <c r="E12" s="426"/>
      <c r="F12" s="465"/>
      <c r="G12" s="438"/>
      <c r="H12" s="441"/>
    </row>
    <row r="13" spans="2:8" ht="30">
      <c r="B13" s="466">
        <v>107</v>
      </c>
      <c r="C13" s="430" t="s">
        <v>402</v>
      </c>
      <c r="D13" s="426"/>
      <c r="E13" s="426"/>
      <c r="F13" s="465"/>
      <c r="G13" s="438"/>
      <c r="H13" s="441"/>
    </row>
    <row r="14" spans="2:8" ht="30">
      <c r="B14" s="495">
        <v>141</v>
      </c>
      <c r="C14" s="492" t="s">
        <v>860</v>
      </c>
      <c r="D14" s="500"/>
      <c r="E14" s="500"/>
      <c r="F14" s="494" t="s">
        <v>1001</v>
      </c>
      <c r="G14" s="436"/>
      <c r="H14" s="441" t="s">
        <v>861</v>
      </c>
    </row>
    <row r="15" spans="2:8" ht="45">
      <c r="B15" s="495">
        <v>142</v>
      </c>
      <c r="C15" s="492" t="s">
        <v>862</v>
      </c>
      <c r="D15" s="500"/>
      <c r="E15" s="500"/>
      <c r="F15" s="494" t="s">
        <v>987</v>
      </c>
      <c r="G15" s="436"/>
      <c r="H15" s="441" t="s">
        <v>863</v>
      </c>
    </row>
    <row r="16" spans="2:8" ht="15">
      <c r="B16" s="467" t="s">
        <v>864</v>
      </c>
      <c r="C16" s="430" t="s">
        <v>3</v>
      </c>
      <c r="D16" s="476"/>
      <c r="E16" s="463">
        <v>99</v>
      </c>
      <c r="F16" s="464" t="s">
        <v>858</v>
      </c>
      <c r="G16" s="436"/>
      <c r="H16" s="442"/>
    </row>
    <row r="17" spans="2:8" ht="15">
      <c r="B17" s="484" t="s">
        <v>865</v>
      </c>
      <c r="C17" s="481" t="s">
        <v>7</v>
      </c>
      <c r="D17" s="482"/>
      <c r="E17" s="482"/>
      <c r="F17" s="483" t="s">
        <v>990</v>
      </c>
      <c r="G17" s="436"/>
      <c r="H17" s="443"/>
    </row>
    <row r="18" spans="2:8" ht="15">
      <c r="B18" s="467" t="s">
        <v>866</v>
      </c>
      <c r="C18" s="430" t="s">
        <v>7</v>
      </c>
      <c r="D18" s="434"/>
      <c r="E18" s="463">
        <v>99</v>
      </c>
      <c r="F18" s="464" t="s">
        <v>858</v>
      </c>
      <c r="G18" s="436"/>
      <c r="H18" s="444"/>
    </row>
    <row r="19" spans="2:8" ht="30">
      <c r="B19" s="466" t="s">
        <v>867</v>
      </c>
      <c r="C19" s="430" t="s">
        <v>868</v>
      </c>
      <c r="D19" s="429"/>
      <c r="E19" s="463">
        <v>99</v>
      </c>
      <c r="F19" s="464" t="s">
        <v>858</v>
      </c>
      <c r="G19" s="438"/>
      <c r="H19" s="441"/>
    </row>
    <row r="20" spans="2:8" ht="30">
      <c r="B20" s="484" t="s">
        <v>869</v>
      </c>
      <c r="C20" s="481" t="s">
        <v>870</v>
      </c>
      <c r="D20" s="482"/>
      <c r="E20" s="482"/>
      <c r="F20" s="487" t="s">
        <v>1007</v>
      </c>
      <c r="G20" s="436"/>
      <c r="H20" s="441"/>
    </row>
    <row r="21" spans="2:8" ht="15">
      <c r="B21" s="469" t="s">
        <v>871</v>
      </c>
      <c r="C21" s="430" t="s">
        <v>870</v>
      </c>
      <c r="D21" s="435"/>
      <c r="E21" s="463">
        <v>99</v>
      </c>
      <c r="F21" s="464" t="s">
        <v>858</v>
      </c>
      <c r="G21" s="436"/>
      <c r="H21" s="444"/>
    </row>
    <row r="22" spans="2:8" s="453" customFormat="1" ht="30">
      <c r="B22" s="469" t="s">
        <v>872</v>
      </c>
      <c r="C22" s="457" t="s">
        <v>982</v>
      </c>
      <c r="D22" s="459"/>
      <c r="E22" s="463">
        <v>99</v>
      </c>
      <c r="F22" s="464" t="s">
        <v>983</v>
      </c>
      <c r="G22" s="460"/>
      <c r="H22" s="461"/>
    </row>
    <row r="23" spans="2:8" ht="15">
      <c r="B23" s="467" t="s">
        <v>874</v>
      </c>
      <c r="C23" s="430" t="s">
        <v>873</v>
      </c>
      <c r="D23" s="434"/>
      <c r="E23" s="463">
        <v>99</v>
      </c>
      <c r="F23" s="464" t="s">
        <v>858</v>
      </c>
      <c r="G23" s="436"/>
      <c r="H23" s="441"/>
    </row>
    <row r="24" spans="2:8" ht="15">
      <c r="B24" s="466" t="s">
        <v>875</v>
      </c>
      <c r="C24" s="430" t="s">
        <v>873</v>
      </c>
      <c r="D24" s="429"/>
      <c r="E24" s="463">
        <v>99</v>
      </c>
      <c r="F24" s="464" t="s">
        <v>858</v>
      </c>
      <c r="G24" s="438"/>
      <c r="H24" s="445"/>
    </row>
    <row r="25" spans="2:8" ht="45">
      <c r="B25" s="466" t="s">
        <v>984</v>
      </c>
      <c r="C25" s="430" t="s">
        <v>876</v>
      </c>
      <c r="D25" s="429"/>
      <c r="E25" s="463">
        <v>99</v>
      </c>
      <c r="F25" s="464" t="s">
        <v>858</v>
      </c>
      <c r="G25" s="438"/>
      <c r="H25" s="441"/>
    </row>
    <row r="26" spans="2:8" s="453" customFormat="1" ht="15">
      <c r="B26" s="469" t="s">
        <v>1005</v>
      </c>
      <c r="C26" s="478" t="s">
        <v>1006</v>
      </c>
      <c r="D26" s="459"/>
      <c r="E26" s="477">
        <v>99</v>
      </c>
      <c r="F26" s="464" t="s">
        <v>858</v>
      </c>
      <c r="G26" s="460"/>
      <c r="H26" s="461"/>
    </row>
    <row r="27" spans="2:8" ht="30">
      <c r="B27" s="488" t="s">
        <v>877</v>
      </c>
      <c r="C27" s="481" t="s">
        <v>878</v>
      </c>
      <c r="D27" s="489"/>
      <c r="E27" s="486">
        <v>99</v>
      </c>
      <c r="F27" s="483" t="s">
        <v>858</v>
      </c>
      <c r="G27" s="436"/>
      <c r="H27" s="446"/>
    </row>
    <row r="28" spans="2:8" ht="15">
      <c r="B28" s="488" t="s">
        <v>879</v>
      </c>
      <c r="C28" s="481" t="s">
        <v>9</v>
      </c>
      <c r="D28" s="482"/>
      <c r="E28" s="482"/>
      <c r="F28" s="487" t="s">
        <v>1180</v>
      </c>
      <c r="G28" s="436"/>
      <c r="H28" s="447"/>
    </row>
    <row r="29" spans="2:8" s="453" customFormat="1" ht="15">
      <c r="B29" s="467" t="s">
        <v>991</v>
      </c>
      <c r="C29" s="478" t="s">
        <v>9</v>
      </c>
      <c r="D29" s="476"/>
      <c r="E29" s="477">
        <v>99</v>
      </c>
      <c r="F29" s="464" t="s">
        <v>858</v>
      </c>
      <c r="G29" s="460"/>
      <c r="H29" s="462"/>
    </row>
    <row r="30" spans="2:8" s="453" customFormat="1" ht="30">
      <c r="B30" s="467" t="s">
        <v>992</v>
      </c>
      <c r="C30" s="478" t="s">
        <v>993</v>
      </c>
      <c r="D30" s="476"/>
      <c r="E30" s="477">
        <v>99</v>
      </c>
      <c r="F30" s="464" t="s">
        <v>858</v>
      </c>
      <c r="G30" s="460"/>
      <c r="H30" s="462"/>
    </row>
    <row r="31" spans="2:8" s="453" customFormat="1" ht="30">
      <c r="B31" s="467" t="s">
        <v>1181</v>
      </c>
      <c r="C31" s="478" t="s">
        <v>1182</v>
      </c>
      <c r="D31" s="476"/>
      <c r="E31" s="477">
        <v>99</v>
      </c>
      <c r="F31" s="464" t="s">
        <v>858</v>
      </c>
      <c r="G31" s="460"/>
      <c r="H31" s="462"/>
    </row>
    <row r="32" spans="2:8" ht="15">
      <c r="B32" s="484" t="s">
        <v>880</v>
      </c>
      <c r="C32" s="481" t="s">
        <v>10</v>
      </c>
      <c r="D32" s="482"/>
      <c r="E32" s="482"/>
      <c r="F32" s="483" t="s">
        <v>1003</v>
      </c>
      <c r="G32" s="436"/>
      <c r="H32" s="448"/>
    </row>
    <row r="33" spans="2:8" ht="15">
      <c r="B33" s="466" t="s">
        <v>881</v>
      </c>
      <c r="C33" s="430" t="s">
        <v>10</v>
      </c>
      <c r="D33" s="429"/>
      <c r="E33" s="463">
        <v>99</v>
      </c>
      <c r="F33" s="464" t="s">
        <v>858</v>
      </c>
      <c r="G33" s="436"/>
      <c r="H33" s="441"/>
    </row>
    <row r="34" spans="2:8" ht="15">
      <c r="B34" s="466" t="s">
        <v>882</v>
      </c>
      <c r="C34" s="430" t="s">
        <v>883</v>
      </c>
      <c r="D34" s="429"/>
      <c r="E34" s="463">
        <v>99</v>
      </c>
      <c r="F34" s="464" t="s">
        <v>858</v>
      </c>
      <c r="G34" s="438"/>
      <c r="H34" s="441"/>
    </row>
    <row r="35" spans="2:8" ht="30">
      <c r="B35" s="466" t="s">
        <v>884</v>
      </c>
      <c r="C35" s="430" t="s">
        <v>885</v>
      </c>
      <c r="D35" s="429"/>
      <c r="E35" s="463">
        <v>99</v>
      </c>
      <c r="F35" s="464" t="s">
        <v>858</v>
      </c>
      <c r="G35" s="438"/>
      <c r="H35" s="441"/>
    </row>
    <row r="36" spans="2:8" ht="15">
      <c r="B36" s="480" t="s">
        <v>886</v>
      </c>
      <c r="C36" s="481" t="s">
        <v>887</v>
      </c>
      <c r="D36" s="482"/>
      <c r="E36" s="482"/>
      <c r="F36" s="483" t="s">
        <v>1004</v>
      </c>
      <c r="G36" s="438"/>
      <c r="H36" s="441"/>
    </row>
    <row r="37" spans="2:8" ht="15">
      <c r="B37" s="466" t="s">
        <v>888</v>
      </c>
      <c r="C37" s="430" t="s">
        <v>11</v>
      </c>
      <c r="D37" s="429"/>
      <c r="E37" s="477">
        <v>99</v>
      </c>
      <c r="F37" s="464" t="s">
        <v>858</v>
      </c>
      <c r="G37" s="436"/>
      <c r="H37" s="441"/>
    </row>
    <row r="38" spans="2:8" ht="30">
      <c r="B38" s="466" t="s">
        <v>889</v>
      </c>
      <c r="C38" s="430" t="s">
        <v>890</v>
      </c>
      <c r="D38" s="429"/>
      <c r="E38" s="477">
        <v>99</v>
      </c>
      <c r="F38" s="464" t="s">
        <v>858</v>
      </c>
      <c r="G38" s="438"/>
      <c r="H38" s="441"/>
    </row>
    <row r="39" spans="2:8" ht="15">
      <c r="B39" s="488" t="s">
        <v>891</v>
      </c>
      <c r="C39" s="481" t="s">
        <v>892</v>
      </c>
      <c r="D39" s="489"/>
      <c r="E39" s="477">
        <v>99</v>
      </c>
      <c r="F39" s="483" t="s">
        <v>858</v>
      </c>
      <c r="G39" s="436"/>
      <c r="H39" s="446"/>
    </row>
    <row r="40" spans="2:8" ht="15">
      <c r="B40" s="480" t="s">
        <v>893</v>
      </c>
      <c r="C40" s="481" t="s">
        <v>16</v>
      </c>
      <c r="D40" s="490"/>
      <c r="E40" s="477">
        <v>99</v>
      </c>
      <c r="F40" s="483" t="s">
        <v>858</v>
      </c>
      <c r="G40" s="436"/>
      <c r="H40" s="441"/>
    </row>
    <row r="41" spans="2:8" ht="15">
      <c r="B41" s="488" t="s">
        <v>894</v>
      </c>
      <c r="C41" s="481" t="s">
        <v>895</v>
      </c>
      <c r="D41" s="489"/>
      <c r="E41" s="477">
        <v>99</v>
      </c>
      <c r="F41" s="483" t="s">
        <v>858</v>
      </c>
      <c r="G41" s="436"/>
      <c r="H41" s="446"/>
    </row>
    <row r="42" spans="2:8" ht="45">
      <c r="B42" s="480" t="s">
        <v>896</v>
      </c>
      <c r="C42" s="481" t="s">
        <v>897</v>
      </c>
      <c r="D42" s="490"/>
      <c r="E42" s="477">
        <v>99</v>
      </c>
      <c r="F42" s="483" t="s">
        <v>858</v>
      </c>
      <c r="G42" s="436"/>
      <c r="H42" s="449"/>
    </row>
    <row r="43" spans="2:8" ht="30">
      <c r="B43" s="491">
        <v>143</v>
      </c>
      <c r="C43" s="492" t="s">
        <v>898</v>
      </c>
      <c r="D43" s="493"/>
      <c r="E43" s="477">
        <v>99</v>
      </c>
      <c r="F43" s="494" t="s">
        <v>858</v>
      </c>
      <c r="G43" s="438"/>
      <c r="H43" s="444" t="s">
        <v>899</v>
      </c>
    </row>
    <row r="44" spans="2:8" ht="30">
      <c r="B44" s="495">
        <v>144</v>
      </c>
      <c r="C44" s="492" t="s">
        <v>900</v>
      </c>
      <c r="D44" s="501"/>
      <c r="E44" s="501"/>
      <c r="F44" s="494" t="s">
        <v>994</v>
      </c>
      <c r="G44" s="436"/>
      <c r="H44" s="441" t="s">
        <v>901</v>
      </c>
    </row>
    <row r="45" spans="2:8" ht="30">
      <c r="B45" s="480" t="s">
        <v>902</v>
      </c>
      <c r="C45" s="481" t="s">
        <v>903</v>
      </c>
      <c r="D45" s="501"/>
      <c r="E45" s="501"/>
      <c r="F45" s="483" t="s">
        <v>1009</v>
      </c>
      <c r="G45" s="436"/>
      <c r="H45" s="441" t="s">
        <v>904</v>
      </c>
    </row>
    <row r="46" spans="2:8" ht="30">
      <c r="B46" s="467" t="s">
        <v>905</v>
      </c>
      <c r="C46" s="430" t="s">
        <v>1012</v>
      </c>
      <c r="D46" s="434"/>
      <c r="E46" s="477">
        <v>99</v>
      </c>
      <c r="F46" s="464" t="s">
        <v>858</v>
      </c>
      <c r="G46" s="436"/>
      <c r="H46" s="444"/>
    </row>
    <row r="47" spans="2:8" ht="30">
      <c r="B47" s="468" t="s">
        <v>906</v>
      </c>
      <c r="C47" s="430" t="s">
        <v>1013</v>
      </c>
      <c r="D47" s="429"/>
      <c r="E47" s="477">
        <v>99</v>
      </c>
      <c r="F47" s="464" t="s">
        <v>858</v>
      </c>
      <c r="G47" s="436"/>
      <c r="H47" s="445"/>
    </row>
    <row r="48" spans="2:8" ht="30">
      <c r="B48" s="466" t="s">
        <v>907</v>
      </c>
      <c r="C48" s="430" t="s">
        <v>1014</v>
      </c>
      <c r="D48" s="429"/>
      <c r="E48" s="477">
        <v>99</v>
      </c>
      <c r="F48" s="464" t="s">
        <v>858</v>
      </c>
      <c r="G48" s="438"/>
      <c r="H48" s="441"/>
    </row>
    <row r="49" spans="2:8" s="453" customFormat="1" ht="15">
      <c r="B49" s="466" t="s">
        <v>1010</v>
      </c>
      <c r="C49" s="478" t="s">
        <v>1011</v>
      </c>
      <c r="D49" s="456"/>
      <c r="E49" s="477">
        <v>99</v>
      </c>
      <c r="F49" s="464" t="s">
        <v>858</v>
      </c>
      <c r="G49" s="438"/>
      <c r="H49" s="441"/>
    </row>
    <row r="50" spans="2:8" ht="30">
      <c r="B50" s="484" t="s">
        <v>908</v>
      </c>
      <c r="C50" s="481" t="s">
        <v>909</v>
      </c>
      <c r="D50" s="501"/>
      <c r="E50" s="501"/>
      <c r="F50" s="483" t="s">
        <v>1019</v>
      </c>
      <c r="G50" s="436"/>
      <c r="H50" s="441" t="s">
        <v>910</v>
      </c>
    </row>
    <row r="51" spans="2:8" ht="30">
      <c r="B51" s="467" t="s">
        <v>911</v>
      </c>
      <c r="C51" s="430" t="s">
        <v>1015</v>
      </c>
      <c r="D51" s="435"/>
      <c r="E51" s="477"/>
      <c r="F51" s="464" t="s">
        <v>912</v>
      </c>
      <c r="G51" s="436"/>
      <c r="H51" s="444"/>
    </row>
    <row r="52" spans="2:8" ht="30">
      <c r="B52" s="467" t="s">
        <v>913</v>
      </c>
      <c r="C52" s="430" t="s">
        <v>1016</v>
      </c>
      <c r="D52" s="434"/>
      <c r="E52" s="477"/>
      <c r="F52" s="464" t="s">
        <v>912</v>
      </c>
      <c r="G52" s="436"/>
      <c r="H52" s="450"/>
    </row>
    <row r="53" spans="2:8" ht="30">
      <c r="B53" s="466" t="s">
        <v>914</v>
      </c>
      <c r="C53" s="430" t="s">
        <v>1017</v>
      </c>
      <c r="D53" s="429"/>
      <c r="E53" s="477">
        <v>99</v>
      </c>
      <c r="F53" s="464" t="s">
        <v>858</v>
      </c>
      <c r="G53" s="438"/>
      <c r="H53" s="441"/>
    </row>
    <row r="54" spans="2:8" ht="30">
      <c r="B54" s="480" t="s">
        <v>915</v>
      </c>
      <c r="C54" s="481" t="s">
        <v>1018</v>
      </c>
      <c r="D54" s="456"/>
      <c r="E54" s="477">
        <v>99</v>
      </c>
      <c r="F54" s="483" t="s">
        <v>858</v>
      </c>
      <c r="G54" s="438"/>
      <c r="H54" s="441" t="s">
        <v>916</v>
      </c>
    </row>
    <row r="55" spans="2:8" ht="45">
      <c r="B55" s="484" t="s">
        <v>917</v>
      </c>
      <c r="C55" s="481" t="s">
        <v>918</v>
      </c>
      <c r="D55" s="501"/>
      <c r="E55" s="501"/>
      <c r="F55" s="483" t="s">
        <v>1322</v>
      </c>
      <c r="G55" s="436"/>
      <c r="H55" s="441" t="s">
        <v>919</v>
      </c>
    </row>
    <row r="56" spans="2:8" ht="45">
      <c r="B56" s="468" t="s">
        <v>920</v>
      </c>
      <c r="C56" s="430" t="s">
        <v>1313</v>
      </c>
      <c r="D56" s="431"/>
      <c r="E56" s="477">
        <v>99</v>
      </c>
      <c r="F56" s="464" t="s">
        <v>858</v>
      </c>
      <c r="G56" s="439"/>
      <c r="H56" s="444"/>
    </row>
    <row r="57" spans="2:8" ht="45">
      <c r="B57" s="468" t="s">
        <v>921</v>
      </c>
      <c r="C57" s="430" t="s">
        <v>1314</v>
      </c>
      <c r="D57" s="429"/>
      <c r="E57" s="477"/>
      <c r="F57" s="464" t="s">
        <v>912</v>
      </c>
      <c r="G57" s="439"/>
      <c r="H57" s="441"/>
    </row>
    <row r="58" spans="2:8" ht="45">
      <c r="B58" s="466" t="s">
        <v>922</v>
      </c>
      <c r="C58" s="430" t="s">
        <v>1315</v>
      </c>
      <c r="D58" s="429"/>
      <c r="E58" s="477">
        <v>99</v>
      </c>
      <c r="F58" s="464" t="s">
        <v>858</v>
      </c>
      <c r="G58" s="439"/>
      <c r="H58" s="441"/>
    </row>
    <row r="59" spans="2:8" ht="45">
      <c r="B59" s="468" t="s">
        <v>923</v>
      </c>
      <c r="C59" s="430" t="s">
        <v>1316</v>
      </c>
      <c r="D59" s="431"/>
      <c r="E59" s="477"/>
      <c r="F59" s="464" t="s">
        <v>912</v>
      </c>
      <c r="G59" s="439"/>
      <c r="H59" s="441"/>
    </row>
    <row r="60" spans="2:8" ht="30">
      <c r="B60" s="466" t="s">
        <v>924</v>
      </c>
      <c r="C60" s="430" t="s">
        <v>925</v>
      </c>
      <c r="D60" s="429"/>
      <c r="E60" s="477">
        <v>99</v>
      </c>
      <c r="F60" s="464" t="s">
        <v>858</v>
      </c>
      <c r="G60" s="438"/>
      <c r="H60" s="441"/>
    </row>
    <row r="61" spans="2:8" s="453" customFormat="1" ht="45">
      <c r="B61" s="466" t="s">
        <v>1317</v>
      </c>
      <c r="C61" s="478" t="s">
        <v>1319</v>
      </c>
      <c r="D61" s="456"/>
      <c r="E61" s="477">
        <v>99</v>
      </c>
      <c r="F61" s="464" t="s">
        <v>858</v>
      </c>
      <c r="G61" s="438"/>
      <c r="H61" s="441"/>
    </row>
    <row r="62" spans="2:8" s="453" customFormat="1" ht="45">
      <c r="B62" s="466" t="s">
        <v>1318</v>
      </c>
      <c r="C62" s="478" t="s">
        <v>1320</v>
      </c>
      <c r="D62" s="456"/>
      <c r="E62" s="477"/>
      <c r="F62" s="464" t="s">
        <v>912</v>
      </c>
      <c r="G62" s="438"/>
      <c r="H62" s="441"/>
    </row>
    <row r="63" spans="2:8" ht="30">
      <c r="B63" s="480" t="s">
        <v>926</v>
      </c>
      <c r="C63" s="481" t="s">
        <v>927</v>
      </c>
      <c r="D63" s="490"/>
      <c r="E63" s="486">
        <v>99</v>
      </c>
      <c r="F63" s="483" t="s">
        <v>858</v>
      </c>
      <c r="G63" s="436"/>
      <c r="H63" s="441" t="s">
        <v>928</v>
      </c>
    </row>
    <row r="64" spans="2:8" ht="30">
      <c r="B64" s="502" t="s">
        <v>929</v>
      </c>
      <c r="C64" s="481" t="s">
        <v>930</v>
      </c>
      <c r="D64" s="489"/>
      <c r="E64" s="486">
        <v>99</v>
      </c>
      <c r="F64" s="483"/>
      <c r="G64" s="438"/>
      <c r="H64" s="444" t="s">
        <v>931</v>
      </c>
    </row>
    <row r="65" spans="2:8" ht="45">
      <c r="B65" s="504">
        <v>145</v>
      </c>
      <c r="C65" s="492" t="s">
        <v>932</v>
      </c>
      <c r="D65" s="501"/>
      <c r="E65" s="501"/>
      <c r="F65" s="494" t="s">
        <v>995</v>
      </c>
      <c r="G65" s="439"/>
      <c r="H65" s="441" t="s">
        <v>933</v>
      </c>
    </row>
    <row r="66" spans="2:8" ht="30">
      <c r="B66" s="503" t="s">
        <v>934</v>
      </c>
      <c r="C66" s="481" t="s">
        <v>935</v>
      </c>
      <c r="D66" s="501"/>
      <c r="E66" s="501"/>
      <c r="F66" s="483" t="s">
        <v>996</v>
      </c>
      <c r="G66" s="439"/>
      <c r="H66" s="441" t="s">
        <v>936</v>
      </c>
    </row>
    <row r="67" spans="2:8" ht="30">
      <c r="B67" s="470" t="s">
        <v>937</v>
      </c>
      <c r="C67" s="430" t="s">
        <v>938</v>
      </c>
      <c r="D67" s="434"/>
      <c r="E67" s="477">
        <v>99</v>
      </c>
      <c r="F67" s="464" t="s">
        <v>858</v>
      </c>
      <c r="G67" s="439"/>
      <c r="H67" s="444"/>
    </row>
    <row r="68" spans="2:8" ht="15">
      <c r="B68" s="471" t="s">
        <v>939</v>
      </c>
      <c r="C68" s="430" t="s">
        <v>940</v>
      </c>
      <c r="D68" s="431"/>
      <c r="E68" s="477">
        <v>99</v>
      </c>
      <c r="F68" s="464" t="s">
        <v>858</v>
      </c>
      <c r="G68" s="439"/>
      <c r="H68" s="446"/>
    </row>
    <row r="69" spans="2:8" ht="30">
      <c r="B69" s="503" t="s">
        <v>941</v>
      </c>
      <c r="C69" s="481" t="s">
        <v>942</v>
      </c>
      <c r="D69" s="501"/>
      <c r="E69" s="506"/>
      <c r="F69" s="483" t="s">
        <v>997</v>
      </c>
      <c r="G69" s="439"/>
      <c r="H69" s="441" t="s">
        <v>943</v>
      </c>
    </row>
    <row r="70" spans="2:8" ht="15">
      <c r="B70" s="468" t="s">
        <v>944</v>
      </c>
      <c r="C70" s="430" t="s">
        <v>945</v>
      </c>
      <c r="D70" s="431"/>
      <c r="E70" s="477">
        <v>99</v>
      </c>
      <c r="F70" s="464" t="s">
        <v>858</v>
      </c>
      <c r="G70" s="439"/>
      <c r="H70" s="441"/>
    </row>
    <row r="71" spans="2:8" ht="15">
      <c r="B71" s="468" t="s">
        <v>946</v>
      </c>
      <c r="C71" s="430" t="s">
        <v>947</v>
      </c>
      <c r="D71" s="431"/>
      <c r="E71" s="477">
        <v>99</v>
      </c>
      <c r="F71" s="464" t="s">
        <v>858</v>
      </c>
      <c r="G71" s="439"/>
      <c r="H71" s="441"/>
    </row>
    <row r="72" spans="2:8" ht="30">
      <c r="B72" s="503" t="s">
        <v>948</v>
      </c>
      <c r="C72" s="481" t="s">
        <v>949</v>
      </c>
      <c r="D72" s="501"/>
      <c r="E72" s="506"/>
      <c r="F72" s="483" t="s">
        <v>1134</v>
      </c>
      <c r="G72" s="439"/>
      <c r="H72" s="441" t="s">
        <v>950</v>
      </c>
    </row>
    <row r="73" spans="2:8" ht="30">
      <c r="B73" s="471" t="s">
        <v>951</v>
      </c>
      <c r="C73" s="430" t="s">
        <v>952</v>
      </c>
      <c r="D73" s="431"/>
      <c r="E73" s="477">
        <v>99</v>
      </c>
      <c r="F73" s="464" t="s">
        <v>858</v>
      </c>
      <c r="G73" s="439"/>
      <c r="H73" s="441"/>
    </row>
    <row r="74" spans="2:8" ht="30">
      <c r="B74" s="471" t="s">
        <v>953</v>
      </c>
      <c r="C74" s="430" t="s">
        <v>954</v>
      </c>
      <c r="D74" s="431"/>
      <c r="E74" s="477">
        <v>99</v>
      </c>
      <c r="F74" s="464" t="s">
        <v>858</v>
      </c>
      <c r="G74" s="439"/>
      <c r="H74" s="441"/>
    </row>
    <row r="75" spans="2:8" ht="30">
      <c r="B75" s="471" t="s">
        <v>955</v>
      </c>
      <c r="C75" s="430" t="s">
        <v>956</v>
      </c>
      <c r="D75" s="431"/>
      <c r="E75" s="477">
        <v>99</v>
      </c>
      <c r="F75" s="464" t="s">
        <v>858</v>
      </c>
      <c r="G75" s="439"/>
      <c r="H75" s="441"/>
    </row>
    <row r="76" spans="2:8" s="453" customFormat="1" ht="30">
      <c r="B76" s="471" t="s">
        <v>957</v>
      </c>
      <c r="C76" s="478" t="s">
        <v>958</v>
      </c>
      <c r="D76" s="431"/>
      <c r="E76" s="477">
        <v>99</v>
      </c>
      <c r="F76" s="464" t="s">
        <v>858</v>
      </c>
      <c r="G76" s="439"/>
      <c r="H76" s="441"/>
    </row>
    <row r="77" spans="2:8" s="453" customFormat="1" ht="30">
      <c r="B77" s="471" t="s">
        <v>1147</v>
      </c>
      <c r="C77" s="430" t="s">
        <v>1135</v>
      </c>
      <c r="D77" s="431"/>
      <c r="E77" s="477">
        <v>99</v>
      </c>
      <c r="F77" s="464" t="s">
        <v>858</v>
      </c>
      <c r="G77" s="439"/>
      <c r="H77" s="441"/>
    </row>
    <row r="78" spans="2:8" ht="30">
      <c r="B78" s="503" t="s">
        <v>959</v>
      </c>
      <c r="C78" s="481" t="s">
        <v>960</v>
      </c>
      <c r="D78" s="485"/>
      <c r="E78" s="486">
        <v>99</v>
      </c>
      <c r="F78" s="507" t="s">
        <v>858</v>
      </c>
      <c r="G78" s="439"/>
      <c r="H78" s="441" t="s">
        <v>961</v>
      </c>
    </row>
    <row r="79" spans="2:8" ht="30">
      <c r="B79" s="504">
        <v>146</v>
      </c>
      <c r="C79" s="492" t="s">
        <v>998</v>
      </c>
      <c r="D79" s="505"/>
      <c r="E79" s="505"/>
      <c r="F79" s="494" t="s">
        <v>999</v>
      </c>
      <c r="G79" s="439"/>
      <c r="H79" s="441" t="s">
        <v>962</v>
      </c>
    </row>
    <row r="80" spans="2:8" ht="30">
      <c r="B80" s="503" t="s">
        <v>963</v>
      </c>
      <c r="C80" s="481" t="s">
        <v>964</v>
      </c>
      <c r="D80" s="508"/>
      <c r="E80" s="508"/>
      <c r="F80" s="483" t="s">
        <v>1002</v>
      </c>
      <c r="G80" s="439"/>
      <c r="H80" s="441" t="s">
        <v>965</v>
      </c>
    </row>
    <row r="81" spans="2:8" ht="15">
      <c r="B81" s="468" t="s">
        <v>966</v>
      </c>
      <c r="C81" s="430" t="s">
        <v>967</v>
      </c>
      <c r="D81" s="431"/>
      <c r="E81" s="477">
        <v>99</v>
      </c>
      <c r="F81" s="464" t="s">
        <v>858</v>
      </c>
      <c r="G81" s="436"/>
      <c r="H81" s="446"/>
    </row>
    <row r="82" spans="2:8" ht="15">
      <c r="B82" s="468" t="s">
        <v>968</v>
      </c>
      <c r="C82" s="430" t="s">
        <v>969</v>
      </c>
      <c r="D82" s="431"/>
      <c r="E82" s="477">
        <v>99</v>
      </c>
      <c r="F82" s="464" t="s">
        <v>858</v>
      </c>
      <c r="G82" s="436"/>
      <c r="H82" s="441"/>
    </row>
    <row r="83" spans="2:8" ht="15">
      <c r="B83" s="472" t="s">
        <v>970</v>
      </c>
      <c r="C83" s="430" t="s">
        <v>971</v>
      </c>
      <c r="D83" s="433"/>
      <c r="E83" s="477">
        <v>99</v>
      </c>
      <c r="F83" s="479" t="s">
        <v>858</v>
      </c>
      <c r="G83" s="436"/>
      <c r="H83" s="451"/>
    </row>
    <row r="84" spans="2:8" ht="30">
      <c r="B84" s="468" t="s">
        <v>972</v>
      </c>
      <c r="C84" s="430" t="s">
        <v>973</v>
      </c>
      <c r="D84" s="432"/>
      <c r="E84" s="477">
        <v>99</v>
      </c>
      <c r="F84" s="464" t="s">
        <v>858</v>
      </c>
      <c r="G84" s="438"/>
      <c r="H84" s="441"/>
    </row>
    <row r="85" spans="2:8" ht="30">
      <c r="B85" s="480" t="s">
        <v>974</v>
      </c>
      <c r="C85" s="481" t="s">
        <v>975</v>
      </c>
      <c r="D85" s="508"/>
      <c r="E85" s="508"/>
      <c r="F85" s="483" t="s">
        <v>1000</v>
      </c>
      <c r="G85" s="436"/>
      <c r="H85" s="441" t="s">
        <v>976</v>
      </c>
    </row>
    <row r="86" spans="2:8" ht="15">
      <c r="B86" s="467" t="s">
        <v>977</v>
      </c>
      <c r="C86" s="430" t="s">
        <v>967</v>
      </c>
      <c r="D86" s="434"/>
      <c r="E86" s="458"/>
      <c r="F86" s="464" t="s">
        <v>1008</v>
      </c>
      <c r="G86" s="436"/>
      <c r="H86" s="444"/>
    </row>
    <row r="87" spans="2:8" ht="15">
      <c r="B87" s="467" t="s">
        <v>978</v>
      </c>
      <c r="C87" s="430" t="s">
        <v>969</v>
      </c>
      <c r="D87" s="434"/>
      <c r="E87" s="458"/>
      <c r="F87" s="464" t="s">
        <v>1008</v>
      </c>
      <c r="G87" s="436"/>
      <c r="H87" s="441"/>
    </row>
    <row r="88" spans="2:8" ht="15.75" thickBot="1">
      <c r="B88" s="472" t="s">
        <v>979</v>
      </c>
      <c r="C88" s="674" t="s">
        <v>971</v>
      </c>
      <c r="D88" s="433"/>
      <c r="E88" s="433"/>
      <c r="F88" s="479" t="s">
        <v>1008</v>
      </c>
      <c r="G88" s="436"/>
      <c r="H88" s="451"/>
    </row>
    <row r="89" spans="2:8" ht="30.75" thickBot="1">
      <c r="B89" s="675">
        <v>149</v>
      </c>
      <c r="C89" s="676" t="s">
        <v>1309</v>
      </c>
      <c r="D89" s="677"/>
      <c r="E89" s="677"/>
      <c r="F89" s="678" t="s">
        <v>1310</v>
      </c>
      <c r="G89" s="679"/>
      <c r="H89" s="680" t="s">
        <v>1311</v>
      </c>
    </row>
  </sheetData>
  <mergeCells count="4">
    <mergeCell ref="B6:B7"/>
    <mergeCell ref="C6:C7"/>
    <mergeCell ref="F6:F7"/>
    <mergeCell ref="H6:H7"/>
  </mergeCells>
  <pageMargins left="0.511811024" right="0.511811024" top="0.78740157499999996" bottom="0.78740157499999996" header="0.31496062000000002" footer="0.31496062000000002"/>
  <pageSetup orientation="portrait"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D16"/>
  <sheetViews>
    <sheetView showGridLines="0" workbookViewId="0"/>
  </sheetViews>
  <sheetFormatPr defaultRowHeight="12.75"/>
  <cols>
    <col min="2" max="2" width="14.42578125" customWidth="1"/>
    <col min="3" max="3" width="89.85546875" customWidth="1"/>
    <col min="4" max="4" width="21.5703125" customWidth="1"/>
  </cols>
  <sheetData>
    <row r="3" spans="2:4" ht="15.75">
      <c r="B3" s="857" t="s">
        <v>1148</v>
      </c>
      <c r="C3" s="857"/>
      <c r="D3" s="857"/>
    </row>
    <row r="4" spans="2:4" ht="15.75">
      <c r="B4" s="857" t="s">
        <v>1149</v>
      </c>
      <c r="C4" s="857"/>
      <c r="D4" s="857"/>
    </row>
    <row r="5" spans="2:4" ht="13.5" thickBot="1">
      <c r="B5" s="520"/>
      <c r="C5" s="520"/>
      <c r="D5" s="520"/>
    </row>
    <row r="6" spans="2:4" ht="16.5" thickBot="1">
      <c r="B6" s="521" t="s">
        <v>0</v>
      </c>
      <c r="C6" s="522" t="s">
        <v>52</v>
      </c>
      <c r="D6" s="522" t="s">
        <v>356</v>
      </c>
    </row>
    <row r="7" spans="2:4" ht="15.75">
      <c r="B7" s="529">
        <v>180</v>
      </c>
      <c r="C7" s="530" t="s">
        <v>1150</v>
      </c>
      <c r="D7" s="541" t="s">
        <v>1185</v>
      </c>
    </row>
    <row r="8" spans="2:4" ht="15.75">
      <c r="B8" s="534" t="s">
        <v>1151</v>
      </c>
      <c r="C8" s="533" t="s">
        <v>1152</v>
      </c>
      <c r="D8" s="542" t="s">
        <v>1186</v>
      </c>
    </row>
    <row r="9" spans="2:4" ht="15.75">
      <c r="B9" s="532" t="s">
        <v>1153</v>
      </c>
      <c r="C9" s="531" t="s">
        <v>1154</v>
      </c>
      <c r="D9" s="543"/>
    </row>
    <row r="10" spans="2:4" ht="15.75">
      <c r="B10" s="525" t="s">
        <v>1155</v>
      </c>
      <c r="C10" s="526" t="s">
        <v>1156</v>
      </c>
      <c r="D10" s="544"/>
    </row>
    <row r="11" spans="2:4" ht="16.5" thickBot="1">
      <c r="B11" s="527" t="s">
        <v>1157</v>
      </c>
      <c r="C11" s="528" t="s">
        <v>1158</v>
      </c>
      <c r="D11" s="545"/>
    </row>
    <row r="12" spans="2:4" ht="15.75">
      <c r="B12" s="529">
        <v>181</v>
      </c>
      <c r="C12" s="530" t="s">
        <v>1159</v>
      </c>
      <c r="D12" s="541" t="s">
        <v>1187</v>
      </c>
    </row>
    <row r="13" spans="2:4" ht="15.75">
      <c r="B13" s="535" t="s">
        <v>1160</v>
      </c>
      <c r="C13" s="536" t="s">
        <v>1161</v>
      </c>
      <c r="D13" s="546"/>
    </row>
    <row r="14" spans="2:4" ht="15.75">
      <c r="B14" s="523" t="s">
        <v>1162</v>
      </c>
      <c r="C14" s="524" t="s">
        <v>1163</v>
      </c>
      <c r="D14" s="547"/>
    </row>
    <row r="15" spans="2:4" ht="16.5" thickBot="1">
      <c r="B15" s="537" t="s">
        <v>1164</v>
      </c>
      <c r="C15" s="538" t="s">
        <v>1165</v>
      </c>
      <c r="D15" s="548"/>
    </row>
    <row r="16" spans="2:4" ht="16.5" thickBot="1">
      <c r="B16" s="539">
        <v>975</v>
      </c>
      <c r="C16" s="540" t="s">
        <v>1166</v>
      </c>
      <c r="D16" s="549" t="s">
        <v>1188</v>
      </c>
    </row>
  </sheetData>
  <mergeCells count="2">
    <mergeCell ref="B3:D3"/>
    <mergeCell ref="B4:D4"/>
  </mergeCells>
  <pageMargins left="0.511811024" right="0.511811024" top="0.78740157499999996" bottom="0.78740157499999996" header="0.31496062000000002" footer="0.3149606200000000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I26"/>
  <sheetViews>
    <sheetView showGridLines="0" workbookViewId="0">
      <selection activeCell="G6" sqref="G6"/>
    </sheetView>
  </sheetViews>
  <sheetFormatPr defaultRowHeight="12.75"/>
  <cols>
    <col min="1" max="1" width="4.85546875" customWidth="1"/>
    <col min="2" max="2" width="9.7109375" customWidth="1"/>
    <col min="3" max="3" width="59.42578125" customWidth="1"/>
    <col min="4" max="4" width="10.7109375" customWidth="1"/>
    <col min="5" max="5" width="18" customWidth="1"/>
    <col min="6" max="6" width="23" customWidth="1"/>
    <col min="7" max="7" width="20.7109375" style="453" customWidth="1"/>
    <col min="8" max="8" width="31.5703125" customWidth="1"/>
    <col min="9" max="9" width="27.140625" customWidth="1"/>
  </cols>
  <sheetData>
    <row r="3" spans="2:9" ht="15">
      <c r="B3" s="600" t="s">
        <v>1199</v>
      </c>
      <c r="C3" s="600"/>
      <c r="D3" s="600"/>
      <c r="E3" s="600"/>
      <c r="F3" s="600"/>
      <c r="G3" s="600"/>
      <c r="H3" s="600"/>
      <c r="I3" s="600"/>
    </row>
    <row r="5" spans="2:9" ht="63.75" customHeight="1">
      <c r="B5" s="601" t="s">
        <v>162</v>
      </c>
      <c r="C5" s="601" t="s">
        <v>1200</v>
      </c>
      <c r="D5" s="601" t="s">
        <v>1201</v>
      </c>
      <c r="E5" s="601" t="s">
        <v>1202</v>
      </c>
      <c r="F5" s="601" t="s">
        <v>1203</v>
      </c>
      <c r="G5" s="601" t="s">
        <v>1330</v>
      </c>
      <c r="H5" s="601" t="s">
        <v>1204</v>
      </c>
      <c r="I5" s="601" t="s">
        <v>1205</v>
      </c>
    </row>
    <row r="6" spans="2:9" ht="15">
      <c r="B6" s="602">
        <v>109</v>
      </c>
      <c r="C6" s="597" t="s">
        <v>1206</v>
      </c>
      <c r="D6" s="603" t="s">
        <v>1198</v>
      </c>
      <c r="E6" s="604"/>
      <c r="F6" s="604"/>
      <c r="G6" s="604"/>
      <c r="H6" s="605"/>
      <c r="I6" s="604"/>
    </row>
    <row r="7" spans="2:9" ht="15">
      <c r="B7" s="602">
        <v>170</v>
      </c>
      <c r="C7" s="597" t="s">
        <v>1207</v>
      </c>
      <c r="D7" s="603" t="s">
        <v>1198</v>
      </c>
      <c r="E7" s="604"/>
      <c r="F7" s="604"/>
      <c r="G7" s="604"/>
      <c r="H7" s="606" t="s">
        <v>1208</v>
      </c>
      <c r="I7" s="607"/>
    </row>
    <row r="8" spans="2:9" ht="15">
      <c r="B8" s="602">
        <v>171</v>
      </c>
      <c r="C8" s="597" t="s">
        <v>1209</v>
      </c>
      <c r="D8" s="603"/>
      <c r="E8" s="604"/>
      <c r="F8" s="604"/>
      <c r="G8" s="604"/>
      <c r="H8" s="606" t="s">
        <v>1210</v>
      </c>
      <c r="I8" s="607"/>
    </row>
    <row r="9" spans="2:9" ht="15">
      <c r="B9" s="602">
        <v>172</v>
      </c>
      <c r="C9" s="597" t="s">
        <v>1211</v>
      </c>
      <c r="D9" s="603" t="s">
        <v>1198</v>
      </c>
      <c r="E9" s="604"/>
      <c r="F9" s="604"/>
      <c r="G9" s="604"/>
      <c r="H9" s="606" t="s">
        <v>1212</v>
      </c>
      <c r="I9" s="604"/>
    </row>
    <row r="10" spans="2:9" ht="15">
      <c r="B10" s="602" t="s">
        <v>1213</v>
      </c>
      <c r="C10" s="597" t="s">
        <v>1214</v>
      </c>
      <c r="D10" s="603" t="s">
        <v>1215</v>
      </c>
      <c r="E10" s="605"/>
      <c r="F10" s="605"/>
      <c r="G10" s="605"/>
      <c r="H10" s="606" t="s">
        <v>1216</v>
      </c>
      <c r="I10" s="608"/>
    </row>
    <row r="11" spans="2:9" ht="15">
      <c r="B11" s="602" t="s">
        <v>1217</v>
      </c>
      <c r="C11" s="597" t="s">
        <v>1218</v>
      </c>
      <c r="D11" s="603" t="s">
        <v>1215</v>
      </c>
      <c r="E11" s="605"/>
      <c r="F11" s="605"/>
      <c r="G11" s="605"/>
      <c r="H11" s="606" t="s">
        <v>1219</v>
      </c>
      <c r="I11" s="608"/>
    </row>
    <row r="12" spans="2:9" ht="15">
      <c r="B12" s="602">
        <v>173</v>
      </c>
      <c r="C12" s="597" t="s">
        <v>1220</v>
      </c>
      <c r="D12" s="603" t="s">
        <v>1198</v>
      </c>
      <c r="E12" s="604"/>
      <c r="F12" s="604"/>
      <c r="G12" s="604"/>
      <c r="H12" s="606" t="s">
        <v>1221</v>
      </c>
      <c r="I12" s="607"/>
    </row>
    <row r="13" spans="2:9" ht="15">
      <c r="B13" s="602" t="s">
        <v>1222</v>
      </c>
      <c r="C13" s="597" t="s">
        <v>1223</v>
      </c>
      <c r="D13" s="603" t="s">
        <v>1215</v>
      </c>
      <c r="E13" s="605"/>
      <c r="F13" s="605"/>
      <c r="G13" s="605"/>
      <c r="H13" s="606" t="s">
        <v>1224</v>
      </c>
      <c r="I13" s="608"/>
    </row>
    <row r="14" spans="2:9" ht="15">
      <c r="B14" s="602" t="s">
        <v>1225</v>
      </c>
      <c r="C14" s="597" t="s">
        <v>1226</v>
      </c>
      <c r="D14" s="603" t="s">
        <v>1215</v>
      </c>
      <c r="E14" s="605"/>
      <c r="F14" s="605"/>
      <c r="G14" s="605"/>
      <c r="H14" s="606" t="s">
        <v>1227</v>
      </c>
      <c r="I14" s="608"/>
    </row>
    <row r="15" spans="2:9" ht="15">
      <c r="B15" s="602" t="s">
        <v>1228</v>
      </c>
      <c r="C15" s="597" t="s">
        <v>1229</v>
      </c>
      <c r="D15" s="603" t="s">
        <v>1215</v>
      </c>
      <c r="E15" s="605"/>
      <c r="F15" s="605"/>
      <c r="G15" s="605"/>
      <c r="H15" s="606" t="s">
        <v>1230</v>
      </c>
      <c r="I15" s="608"/>
    </row>
    <row r="16" spans="2:9" ht="15">
      <c r="B16" s="602" t="s">
        <v>1231</v>
      </c>
      <c r="C16" s="597" t="s">
        <v>1232</v>
      </c>
      <c r="D16" s="603" t="s">
        <v>1215</v>
      </c>
      <c r="E16" s="605"/>
      <c r="F16" s="605"/>
      <c r="G16" s="605"/>
      <c r="H16" s="606" t="s">
        <v>1233</v>
      </c>
      <c r="I16" s="608"/>
    </row>
    <row r="17" spans="2:9" ht="15">
      <c r="B17" s="602">
        <v>174</v>
      </c>
      <c r="C17" s="597" t="s">
        <v>1234</v>
      </c>
      <c r="D17" s="603" t="s">
        <v>1215</v>
      </c>
      <c r="E17" s="605"/>
      <c r="F17" s="605"/>
      <c r="G17" s="605"/>
      <c r="H17" s="606" t="s">
        <v>1235</v>
      </c>
      <c r="I17" s="608"/>
    </row>
    <row r="18" spans="2:9" ht="15">
      <c r="B18" s="602">
        <v>175</v>
      </c>
      <c r="C18" s="597" t="s">
        <v>1236</v>
      </c>
      <c r="D18" s="603" t="s">
        <v>1215</v>
      </c>
      <c r="E18" s="605"/>
      <c r="F18" s="605"/>
      <c r="G18" s="605"/>
      <c r="H18" s="606" t="s">
        <v>1237</v>
      </c>
      <c r="I18" s="608"/>
    </row>
    <row r="19" spans="2:9" ht="15">
      <c r="B19" s="602">
        <v>176</v>
      </c>
      <c r="C19" s="597" t="s">
        <v>1238</v>
      </c>
      <c r="D19" s="603" t="s">
        <v>1215</v>
      </c>
      <c r="E19" s="605"/>
      <c r="F19" s="605"/>
      <c r="G19" s="605"/>
      <c r="H19" s="606" t="s">
        <v>1239</v>
      </c>
      <c r="I19" s="608"/>
    </row>
    <row r="20" spans="2:9" ht="15">
      <c r="B20" s="602">
        <v>177</v>
      </c>
      <c r="C20" s="597" t="s">
        <v>1240</v>
      </c>
      <c r="D20" s="603" t="s">
        <v>1215</v>
      </c>
      <c r="E20" s="605"/>
      <c r="F20" s="605"/>
      <c r="G20" s="605"/>
      <c r="H20" s="606" t="s">
        <v>1241</v>
      </c>
      <c r="I20" s="608"/>
    </row>
    <row r="21" spans="2:9" ht="30">
      <c r="B21" s="602">
        <v>970</v>
      </c>
      <c r="C21" s="597" t="s">
        <v>1242</v>
      </c>
      <c r="D21" s="603" t="s">
        <v>1198</v>
      </c>
      <c r="E21" s="604"/>
      <c r="F21" s="604"/>
      <c r="G21" s="604"/>
      <c r="H21" s="608" t="s">
        <v>1243</v>
      </c>
      <c r="I21" s="609"/>
    </row>
    <row r="22" spans="2:9">
      <c r="B22" s="599" t="s">
        <v>1244</v>
      </c>
      <c r="C22" s="599"/>
      <c r="D22" s="599"/>
      <c r="E22" s="599"/>
      <c r="F22" s="599"/>
      <c r="G22" s="599"/>
      <c r="H22" s="599"/>
      <c r="I22" s="599"/>
    </row>
    <row r="23" spans="2:9">
      <c r="B23" s="598" t="s">
        <v>1245</v>
      </c>
      <c r="C23" s="599"/>
      <c r="D23" s="599"/>
      <c r="E23" s="599"/>
      <c r="F23" s="599"/>
      <c r="G23" s="599"/>
      <c r="H23" s="599"/>
      <c r="I23" s="599"/>
    </row>
    <row r="24" spans="2:9">
      <c r="B24" s="858" t="s">
        <v>1246</v>
      </c>
      <c r="C24" s="858"/>
      <c r="D24" s="858"/>
      <c r="E24" s="858"/>
      <c r="F24" s="858"/>
      <c r="G24" s="858"/>
      <c r="H24" s="858"/>
      <c r="I24" s="858"/>
    </row>
    <row r="25" spans="2:9">
      <c r="B25" s="859" t="s">
        <v>1247</v>
      </c>
      <c r="C25" s="859"/>
      <c r="D25" s="859"/>
      <c r="E25" s="859"/>
      <c r="F25" s="859"/>
      <c r="G25" s="859"/>
      <c r="H25" s="859"/>
      <c r="I25" s="859"/>
    </row>
    <row r="26" spans="2:9">
      <c r="B26" s="599" t="s">
        <v>1248</v>
      </c>
      <c r="C26" s="599"/>
      <c r="D26" s="599"/>
      <c r="E26" s="599"/>
      <c r="F26" s="599"/>
      <c r="G26" s="599"/>
      <c r="H26" s="599"/>
      <c r="I26" s="599"/>
    </row>
  </sheetData>
  <mergeCells count="2">
    <mergeCell ref="B24:I24"/>
    <mergeCell ref="B25:I25"/>
  </mergeCells>
  <pageMargins left="0.511811024" right="0.511811024" top="0.78740157499999996" bottom="0.78740157499999996" header="0.31496062000000002" footer="0.31496062000000002"/>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HouvePrimeiraPublicacao xmlns="59fd1f5f-b86d-4ade-a4f9-0d916cac7502">0</HouvePrimeiraPublicacao>
    <DataBaseInicio xmlns="eaa33fdc-73f3-4a64-bcec-deb098b32ab6">2018-11-01T03:00:00+00:00</DataBaseInicio>
    <DescricaoDocumento xmlns="eaa33fdc-73f3-4a64-bcec-deb098b32ab6">Modelo do documento DLO_2061 (Válido a partir da data-base 201811)</DescricaoDocumento>
    <CategoriaLeiaute2061 xmlns="479e22dc-34ba-40f9-931c-6683baaf95f7">Informações técnicas (2061/2071)</CategoriaLeiaute2061>
    <DataPrimeiraPublicacao xmlns="59fd1f5f-b86d-4ade-a4f9-0d916cac7502">2018-09-26T18:52:09+00:00</DataPrimeiraPublicacao>
    <DataBaseFim xmlns="eaa33fdc-73f3-4a64-bcec-deb098b32ab6">2018-12-31T02:00:00+00:00</DataBaseFim>
    <Ordem xmlns="eaa33fdc-73f3-4a64-bcec-deb098b32ab6">2</Ordem>
    <TaxCatchAll xmlns="59fd1f5f-b86d-4ade-a4f9-0d916cac7502"/>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haredContentType xmlns="Microsoft.SharePoint.Taxonomy.ContentTypeSync" SourceId="c04560d3-a704-4f13-8370-2353aa785e1d" ContentTypeId="0x0101" PreviousValue="false"/>
</file>

<file path=customXml/item4.xml><?xml version="1.0" encoding="utf-8"?>
<ct:contentTypeSchema xmlns:ct="http://schemas.microsoft.com/office/2006/metadata/contentType" xmlns:ma="http://schemas.microsoft.com/office/2006/metadata/properties/metaAttributes" ct:_="" ma:_="" ma:contentTypeName="Documento" ma:contentTypeID="0x01010007A6D1D1CA4A8548B391CCF18888941F" ma:contentTypeVersion="14" ma:contentTypeDescription="Crie um novo documento." ma:contentTypeScope="" ma:versionID="530340e4e280c6039a4442a8b8bdb06e">
  <xsd:schema xmlns:xsd="http://www.w3.org/2001/XMLSchema" xmlns:xs="http://www.w3.org/2001/XMLSchema" xmlns:p="http://schemas.microsoft.com/office/2006/metadata/properties" xmlns:ns2="59fd1f5f-b86d-4ade-a4f9-0d916cac7502" xmlns:ns3="479e22dc-34ba-40f9-931c-6683baaf95f7" xmlns:ns4="eaa33fdc-73f3-4a64-bcec-deb098b32ab6" targetNamespace="http://schemas.microsoft.com/office/2006/metadata/properties" ma:root="true" ma:fieldsID="48ccab8c6fe544b36aa51b970f759e63" ns2:_="" ns3:_="" ns4:_="">
    <xsd:import namespace="59fd1f5f-b86d-4ade-a4f9-0d916cac7502"/>
    <xsd:import namespace="479e22dc-34ba-40f9-931c-6683baaf95f7"/>
    <xsd:import namespace="eaa33fdc-73f3-4a64-bcec-deb098b32ab6"/>
    <xsd:element name="properties">
      <xsd:complexType>
        <xsd:sequence>
          <xsd:element name="documentManagement">
            <xsd:complexType>
              <xsd:all>
                <xsd:element ref="ns2:TaxCatchAll" minOccurs="0"/>
                <xsd:element ref="ns2:TaxCatchAllLabel" minOccurs="0"/>
                <xsd:element ref="ns2:DataPrimeiraPublicacao" minOccurs="0"/>
                <xsd:element ref="ns2:HouvePrimeiraPublicacao" minOccurs="0"/>
                <xsd:element ref="ns3:CategoriaLeiaute2061" minOccurs="0"/>
                <xsd:element ref="ns4:DataBaseInicio" minOccurs="0"/>
                <xsd:element ref="ns4:DataBaseFim" minOccurs="0"/>
                <xsd:element ref="ns4:Ordem" minOccurs="0"/>
                <xsd:element ref="ns4:DescricaoDocumento"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9fd1f5f-b86d-4ade-a4f9-0d916cac7502" elementFormDefault="qualified">
    <xsd:import namespace="http://schemas.microsoft.com/office/2006/documentManagement/types"/>
    <xsd:import namespace="http://schemas.microsoft.com/office/infopath/2007/PartnerControls"/>
    <xsd:element name="TaxCatchAll" ma:index="8" nillable="true" ma:displayName="Coluna Global de Taxonomia" ma:hidden="true" ma:list="{88d00a42-2652-4c91-aeb5-8dc8d2000e0b}" ma:internalName="TaxCatchAll" ma:showField="CatchAllData" ma:web="479e22dc-34ba-40f9-931c-6683baaf95f7">
      <xsd:complexType>
        <xsd:complexContent>
          <xsd:extension base="dms:MultiChoiceLookup">
            <xsd:sequence>
              <xsd:element name="Value" type="dms:Lookup" maxOccurs="unbounded" minOccurs="0" nillable="true"/>
            </xsd:sequence>
          </xsd:extension>
        </xsd:complexContent>
      </xsd:complexType>
    </xsd:element>
    <xsd:element name="TaxCatchAllLabel" ma:index="9" nillable="true" ma:displayName="Coluna Global de Taxonomia1" ma:hidden="true" ma:list="{88d00a42-2652-4c91-aeb5-8dc8d2000e0b}" ma:internalName="TaxCatchAllLabel" ma:readOnly="true" ma:showField="CatchAllDataLabel" ma:web="479e22dc-34ba-40f9-931c-6683baaf95f7">
      <xsd:complexType>
        <xsd:complexContent>
          <xsd:extension base="dms:MultiChoiceLookup">
            <xsd:sequence>
              <xsd:element name="Value" type="dms:Lookup" maxOccurs="unbounded" minOccurs="0" nillable="true"/>
            </xsd:sequence>
          </xsd:extension>
        </xsd:complexContent>
      </xsd:complexType>
    </xsd:element>
    <xsd:element name="DataPrimeiraPublicacao" ma:index="10" nillable="true" ma:displayName="Data da Primeira Publicação" ma:default="[today]" ma:format="DateTime" ma:hidden="true" ma:internalName="DataPrimeiraPublicacao" ma:readOnly="false">
      <xsd:simpleType>
        <xsd:restriction base="dms:DateTime"/>
      </xsd:simpleType>
    </xsd:element>
    <xsd:element name="HouvePrimeiraPublicacao" ma:index="11" nillable="true" ma:displayName="HouvePrimeiraPublicacao" ma:decimals="0" ma:default="0" ma:hidden="true" ma:internalName="HouvePrimeiraPublicacao" ma:readOnly="false">
      <xsd:simpleType>
        <xsd:restriction base="dms:Number"/>
      </xsd:simpleType>
    </xsd:element>
  </xsd:schema>
  <xsd:schema xmlns:xsd="http://www.w3.org/2001/XMLSchema" xmlns:xs="http://www.w3.org/2001/XMLSchema" xmlns:dms="http://schemas.microsoft.com/office/2006/documentManagement/types" xmlns:pc="http://schemas.microsoft.com/office/infopath/2007/PartnerControls" targetNamespace="479e22dc-34ba-40f9-931c-6683baaf95f7" elementFormDefault="qualified">
    <xsd:import namespace="http://schemas.microsoft.com/office/2006/documentManagement/types"/>
    <xsd:import namespace="http://schemas.microsoft.com/office/infopath/2007/PartnerControls"/>
    <xsd:element name="CategoriaLeiaute2061" ma:index="12" nillable="true" ma:displayName="CategoriaLeiaute2061" ma:default="Informações técnicas (2061)" ma:format="Dropdown" ma:internalName="CategoriaLeiaute2061" ma:readOnly="false">
      <xsd:simpleType>
        <xsd:restriction base="dms:Choice">
          <xsd:enumeration value="Informações técnicas (2061)"/>
          <xsd:enumeration value="RPS - Regime Prudencial Simplificado - Cooperativas (2061)"/>
          <xsd:enumeration value="Esquemas de validação do DLO (2061)"/>
          <xsd:enumeration value="Críticas de processamento (2061)"/>
        </xsd:restriction>
      </xsd:simpleType>
    </xsd:element>
  </xsd:schema>
  <xsd:schema xmlns:xsd="http://www.w3.org/2001/XMLSchema" xmlns:xs="http://www.w3.org/2001/XMLSchema" xmlns:dms="http://schemas.microsoft.com/office/2006/documentManagement/types" xmlns:pc="http://schemas.microsoft.com/office/infopath/2007/PartnerControls" targetNamespace="eaa33fdc-73f3-4a64-bcec-deb098b32ab6" elementFormDefault="qualified">
    <xsd:import namespace="http://schemas.microsoft.com/office/2006/documentManagement/types"/>
    <xsd:import namespace="http://schemas.microsoft.com/office/infopath/2007/PartnerControls"/>
    <xsd:element name="DataBaseInicio" ma:index="13" nillable="true" ma:displayName="Data-base Início" ma:format="DateOnly" ma:internalName="DataBaseInicio">
      <xsd:simpleType>
        <xsd:restriction base="dms:DateTime"/>
      </xsd:simpleType>
    </xsd:element>
    <xsd:element name="DataBaseFim" ma:index="14" nillable="true" ma:displayName="Data-base Fim" ma:format="DateOnly" ma:internalName="DataBaseFim">
      <xsd:simpleType>
        <xsd:restriction base="dms:DateTime"/>
      </xsd:simpleType>
    </xsd:element>
    <xsd:element name="Ordem" ma:index="15" nillable="true" ma:displayName="Ordem" ma:internalName="Ordem">
      <xsd:simpleType>
        <xsd:restriction base="dms:Number"/>
      </xsd:simpleType>
    </xsd:element>
    <xsd:element name="DescricaoDocumento" ma:index="16" nillable="true" ma:displayName="Título do documento" ma:internalName="DescricaoDocumento">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CE002B4-74A9-4BE5-A4BC-C6D08B607960}">
  <ds:schemaRefs>
    <ds:schemaRef ds:uri="http://purl.org/dc/terms/"/>
    <ds:schemaRef ds:uri="59fd1f5f-b86d-4ade-a4f9-0d916cac7502"/>
    <ds:schemaRef ds:uri="http://schemas.microsoft.com/office/2006/metadata/properties"/>
    <ds:schemaRef ds:uri="http://schemas.microsoft.com/office/2006/documentManagement/types"/>
    <ds:schemaRef ds:uri="eaa33fdc-73f3-4a64-bcec-deb098b32ab6"/>
    <ds:schemaRef ds:uri="http://purl.org/dc/elements/1.1/"/>
    <ds:schemaRef ds:uri="http://schemas.openxmlformats.org/package/2006/metadata/core-properties"/>
    <ds:schemaRef ds:uri="479e22dc-34ba-40f9-931c-6683baaf95f7"/>
    <ds:schemaRef ds:uri="http://schemas.microsoft.com/office/infopath/2007/PartnerControls"/>
    <ds:schemaRef ds:uri="http://www.w3.org/XML/1998/namespace"/>
    <ds:schemaRef ds:uri="http://purl.org/dc/dcmitype/"/>
  </ds:schemaRefs>
</ds:datastoreItem>
</file>

<file path=customXml/itemProps2.xml><?xml version="1.0" encoding="utf-8"?>
<ds:datastoreItem xmlns:ds="http://schemas.openxmlformats.org/officeDocument/2006/customXml" ds:itemID="{15F633CB-D980-4BA7-933D-2EF44946EA68}">
  <ds:schemaRefs>
    <ds:schemaRef ds:uri="http://schemas.microsoft.com/sharepoint/v3/contenttype/forms"/>
  </ds:schemaRefs>
</ds:datastoreItem>
</file>

<file path=customXml/itemProps3.xml><?xml version="1.0" encoding="utf-8"?>
<ds:datastoreItem xmlns:ds="http://schemas.openxmlformats.org/officeDocument/2006/customXml" ds:itemID="{5CC7ABF1-C6C1-46DB-8E04-305BC3538600}">
  <ds:schemaRefs>
    <ds:schemaRef ds:uri="Microsoft.SharePoint.Taxonomy.ContentTypeSync"/>
  </ds:schemaRefs>
</ds:datastoreItem>
</file>

<file path=customXml/itemProps4.xml><?xml version="1.0" encoding="utf-8"?>
<ds:datastoreItem xmlns:ds="http://schemas.openxmlformats.org/officeDocument/2006/customXml" ds:itemID="{2F1ABBB4-066A-490C-B9E1-062BD7F5313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13</vt:i4>
      </vt:variant>
      <vt:variant>
        <vt:lpstr>Intervalos nomeados</vt:lpstr>
      </vt:variant>
      <vt:variant>
        <vt:i4>2</vt:i4>
      </vt:variant>
    </vt:vector>
  </HeadingPairs>
  <TitlesOfParts>
    <vt:vector size="15" baseType="lpstr">
      <vt:lpstr>PR</vt:lpstr>
      <vt:lpstr>PR-COS</vt:lpstr>
      <vt:lpstr>RWA-LIMITE </vt:lpstr>
      <vt:lpstr>RWAMPAD-RWAMINT</vt:lpstr>
      <vt:lpstr>RWACPAD</vt:lpstr>
      <vt:lpstr>RWACPAD-COS</vt:lpstr>
      <vt:lpstr>RWAOPAD</vt:lpstr>
      <vt:lpstr>RBAN</vt:lpstr>
      <vt:lpstr>IRRBB</vt:lpstr>
      <vt:lpstr>AT.PERMANENTE - LIMITE</vt:lpstr>
      <vt:lpstr>RA</vt:lpstr>
      <vt:lpstr>FLAF</vt:lpstr>
      <vt:lpstr>LCSP</vt:lpstr>
      <vt:lpstr>RWACPAD!Area_de_impressao</vt:lpstr>
      <vt:lpstr>RWACPAD!Titulos_de_impressao</vt:lpstr>
    </vt:vector>
  </TitlesOfParts>
  <Company>Banco Central do Brasil</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Planilha Modelo PEPR</dc:title>
  <dc:subject>DLO</dc:subject>
  <dc:creator>Banco Central do Brasil - Desig/Diseg</dc:creator>
  <cp:keywords>DLO, PEPR</cp:keywords>
  <cp:lastModifiedBy>Elcio Bras Cancado Ferreira</cp:lastModifiedBy>
  <cp:lastPrinted>2010-10-26T17:11:46Z</cp:lastPrinted>
  <dcterms:created xsi:type="dcterms:W3CDTF">2007-11-05T17:21:57Z</dcterms:created>
  <dcterms:modified xsi:type="dcterms:W3CDTF">2018-11-19T17:39:25Z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0x01010007A6D1D1CA4A8548B391CCF18888941F</vt:lpwstr>
  </property>
  <property fmtid="{D5CDD505-2E9C-101B-9397-08002B2CF9AE}" pid="4" name="PalavrasChaveDaPesquisa">
    <vt:lpwstr/>
  </property>
</Properties>
</file>