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DepepModPequeno#C\2024 05 Votos do Copom\para publicação\"/>
    </mc:Choice>
  </mc:AlternateContent>
  <xr:revisionPtr revIDLastSave="0" documentId="13_ncr:1_{417E5635-8380-4767-83DE-08AEE964F91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uguês" sheetId="7" r:id="rId1"/>
  </sheets>
  <definedNames>
    <definedName name="_xlnm._FilterDatabase" localSheetId="0" hidden="1">Português!$K$13:$R$1151</definedName>
    <definedName name="SegmentaçãodeDados_Coluna1">#N/A</definedName>
    <definedName name="SegmentaçãodeDados_Data\1">#N/A</definedName>
    <definedName name="SegmentaçãodeDados_Decisão_Selic_____a.a._\2">#N/A</definedName>
    <definedName name="SegmentaçãodeDados_Reunião">#N/A</definedName>
    <definedName name="SegmentaçãodeDados_Variação_Selic___p.p.">#N/A</definedName>
    <definedName name="SegmentaçãodeDados_Votante_ou_placar\3">#N/A</definedName>
    <definedName name="SegmentaçãodeDados_Voto_menos_decisão">#N/A</definedName>
    <definedName name="SegmentaçãodeDados_Voto_variação_Selic__p.p.">#N/A</definedName>
  </definedNames>
  <calcPr calcId="191028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2"/>
        <x14:slicerCache r:id="rId3"/>
        <x14:slicerCache r:id="rId4"/>
        <x14:slicerCache r:id="rId5"/>
        <x14:slicerCache r:id="rId6"/>
        <x14:slicerCache r:id="rId7"/>
        <x14:slicerCache r:id="rId8"/>
        <x14:slicerCache r:id="rId9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4" i="7" l="1"/>
  <c r="I24" i="7"/>
  <c r="R23" i="7"/>
  <c r="I23" i="7"/>
  <c r="R22" i="7"/>
  <c r="I22" i="7"/>
  <c r="F22" i="7"/>
  <c r="C22" i="7"/>
  <c r="R21" i="7"/>
  <c r="I21" i="7"/>
  <c r="R20" i="7"/>
  <c r="R19" i="7"/>
  <c r="C19" i="7"/>
  <c r="R18" i="7"/>
  <c r="E18" i="7"/>
  <c r="R17" i="7"/>
  <c r="F17" i="7"/>
  <c r="R16" i="7"/>
  <c r="O21" i="7" l="1"/>
  <c r="O16" i="7"/>
  <c r="O22" i="7"/>
  <c r="O18" i="7"/>
  <c r="O19" i="7"/>
  <c r="O20" i="7"/>
  <c r="O23" i="7"/>
  <c r="O24" i="7"/>
  <c r="F21" i="7"/>
  <c r="O17" i="7"/>
  <c r="F31" i="7" l="1"/>
  <c r="F40" i="7"/>
  <c r="R42" i="7"/>
  <c r="I42" i="7"/>
  <c r="R41" i="7"/>
  <c r="I41" i="7"/>
  <c r="R40" i="7"/>
  <c r="I40" i="7"/>
  <c r="C40" i="7"/>
  <c r="R39" i="7"/>
  <c r="I39" i="7"/>
  <c r="R38" i="7"/>
  <c r="R37" i="7"/>
  <c r="C37" i="7"/>
  <c r="R36" i="7"/>
  <c r="E36" i="7"/>
  <c r="R35" i="7"/>
  <c r="F35" i="7"/>
  <c r="R34" i="7"/>
  <c r="O34" i="7" s="1"/>
  <c r="F39" i="7" l="1"/>
  <c r="O42" i="7"/>
  <c r="O35" i="7"/>
  <c r="O39" i="7"/>
  <c r="O36" i="7"/>
  <c r="O40" i="7"/>
  <c r="O37" i="7"/>
  <c r="O38" i="7"/>
  <c r="O41" i="7"/>
  <c r="R33" i="7" l="1"/>
  <c r="I33" i="7"/>
  <c r="R32" i="7"/>
  <c r="I32" i="7"/>
  <c r="R31" i="7"/>
  <c r="I31" i="7"/>
  <c r="C31" i="7"/>
  <c r="R30" i="7"/>
  <c r="I30" i="7"/>
  <c r="R29" i="7"/>
  <c r="R28" i="7"/>
  <c r="C28" i="7"/>
  <c r="R27" i="7"/>
  <c r="E27" i="7"/>
  <c r="R26" i="7"/>
  <c r="F26" i="7"/>
  <c r="R25" i="7"/>
  <c r="O25" i="7" l="1"/>
  <c r="O32" i="7"/>
  <c r="O26" i="7"/>
  <c r="O31" i="7"/>
  <c r="O33" i="7"/>
  <c r="O28" i="7"/>
  <c r="O27" i="7"/>
  <c r="F30" i="7"/>
  <c r="O30" i="7"/>
  <c r="O29" i="7"/>
  <c r="F58" i="7" l="1"/>
  <c r="F49" i="7"/>
  <c r="R60" i="7" l="1"/>
  <c r="I60" i="7"/>
  <c r="R59" i="7"/>
  <c r="I59" i="7"/>
  <c r="R58" i="7"/>
  <c r="I58" i="7"/>
  <c r="C58" i="7"/>
  <c r="R57" i="7"/>
  <c r="I57" i="7"/>
  <c r="R56" i="7"/>
  <c r="R55" i="7"/>
  <c r="C55" i="7"/>
  <c r="R54" i="7"/>
  <c r="E54" i="7"/>
  <c r="R53" i="7"/>
  <c r="F53" i="7"/>
  <c r="R52" i="7"/>
  <c r="O52" i="7" l="1"/>
  <c r="O57" i="7"/>
  <c r="O60" i="7"/>
  <c r="O53" i="7"/>
  <c r="O54" i="7"/>
  <c r="O58" i="7"/>
  <c r="O56" i="7"/>
  <c r="O59" i="7"/>
  <c r="F57" i="7"/>
  <c r="O55" i="7"/>
  <c r="I51" i="7" l="1"/>
  <c r="I50" i="7"/>
  <c r="I49" i="7"/>
  <c r="C49" i="7"/>
  <c r="I48" i="7"/>
  <c r="C46" i="7"/>
  <c r="E45" i="7"/>
  <c r="F44" i="7"/>
  <c r="R43" i="7"/>
  <c r="R44" i="7"/>
  <c r="R45" i="7"/>
  <c r="R46" i="7"/>
  <c r="R47" i="7"/>
  <c r="R48" i="7"/>
  <c r="R49" i="7"/>
  <c r="R50" i="7"/>
  <c r="R51" i="7"/>
  <c r="O44" i="7" l="1"/>
  <c r="O43" i="7"/>
  <c r="F48" i="7"/>
  <c r="O48" i="7"/>
  <c r="O47" i="7"/>
  <c r="O46" i="7"/>
  <c r="O45" i="7"/>
  <c r="O51" i="7"/>
  <c r="O50" i="7"/>
  <c r="O49" i="7"/>
  <c r="F730" i="7"/>
  <c r="F242" i="7" l="1"/>
  <c r="G938" i="7"/>
  <c r="R938" i="7"/>
  <c r="B938" i="7"/>
  <c r="C938" i="7"/>
  <c r="D938" i="7"/>
  <c r="E938" i="7"/>
  <c r="H938" i="7"/>
  <c r="R939" i="7"/>
  <c r="T939" i="7" s="1"/>
  <c r="S939" i="7" s="1"/>
  <c r="R940" i="7"/>
  <c r="R69" i="7" l="1"/>
  <c r="I69" i="7"/>
  <c r="R68" i="7"/>
  <c r="I68" i="7"/>
  <c r="R67" i="7"/>
  <c r="I67" i="7"/>
  <c r="F67" i="7"/>
  <c r="C67" i="7"/>
  <c r="R66" i="7"/>
  <c r="I66" i="7"/>
  <c r="R65" i="7"/>
  <c r="R64" i="7"/>
  <c r="C64" i="7"/>
  <c r="R63" i="7"/>
  <c r="E63" i="7"/>
  <c r="R62" i="7"/>
  <c r="F62" i="7"/>
  <c r="R61" i="7"/>
  <c r="H1052" i="7"/>
  <c r="H1050" i="7"/>
  <c r="H1048" i="7"/>
  <c r="H1026" i="7"/>
  <c r="H1022" i="7"/>
  <c r="H1019" i="7"/>
  <c r="H1001" i="7"/>
  <c r="H998" i="7"/>
  <c r="H995" i="7"/>
  <c r="H992" i="7"/>
  <c r="H987" i="7"/>
  <c r="H971" i="7"/>
  <c r="H968" i="7"/>
  <c r="H961" i="7"/>
  <c r="H959" i="7"/>
  <c r="H956" i="7"/>
  <c r="H954" i="7"/>
  <c r="H952" i="7"/>
  <c r="H942" i="7"/>
  <c r="H934" i="7"/>
  <c r="H927" i="7"/>
  <c r="H917" i="7"/>
  <c r="H1046" i="7"/>
  <c r="H1060" i="7"/>
  <c r="H1061" i="7"/>
  <c r="H1064" i="7"/>
  <c r="H1066" i="7"/>
  <c r="H1070" i="7"/>
  <c r="H1073" i="7"/>
  <c r="H1074" i="7"/>
  <c r="H1075" i="7"/>
  <c r="H1076" i="7"/>
  <c r="H1077" i="7"/>
  <c r="H1078" i="7"/>
  <c r="H1079" i="7"/>
  <c r="H1080" i="7"/>
  <c r="H1081" i="7"/>
  <c r="H1082" i="7"/>
  <c r="H1083" i="7"/>
  <c r="H1037" i="7"/>
  <c r="H1036" i="7"/>
  <c r="H1035" i="7"/>
  <c r="H1034" i="7"/>
  <c r="H1033" i="7"/>
  <c r="H1032" i="7"/>
  <c r="H1031" i="7"/>
  <c r="H1030" i="7"/>
  <c r="H1029" i="7"/>
  <c r="H1028" i="7"/>
  <c r="H1025" i="7"/>
  <c r="H1024" i="7"/>
  <c r="H1021" i="7"/>
  <c r="H1018" i="7"/>
  <c r="H1017" i="7"/>
  <c r="H1016" i="7"/>
  <c r="H1015" i="7"/>
  <c r="H1014" i="7"/>
  <c r="H1013" i="7"/>
  <c r="H1012" i="7"/>
  <c r="H1011" i="7"/>
  <c r="H1010" i="7"/>
  <c r="H1009" i="7"/>
  <c r="H1008" i="7"/>
  <c r="H1007" i="7"/>
  <c r="H1006" i="7"/>
  <c r="H1005" i="7"/>
  <c r="H1004" i="7"/>
  <c r="H1003" i="7"/>
  <c r="H1000" i="7"/>
  <c r="H997" i="7"/>
  <c r="H994" i="7"/>
  <c r="H991" i="7"/>
  <c r="H990" i="7"/>
  <c r="H989" i="7"/>
  <c r="H986" i="7"/>
  <c r="H985" i="7"/>
  <c r="H984" i="7"/>
  <c r="H983" i="7"/>
  <c r="H982" i="7"/>
  <c r="H981" i="7"/>
  <c r="H980" i="7"/>
  <c r="H979" i="7"/>
  <c r="H978" i="7"/>
  <c r="H977" i="7"/>
  <c r="H976" i="7"/>
  <c r="H975" i="7"/>
  <c r="H974" i="7"/>
  <c r="H973" i="7"/>
  <c r="H970" i="7"/>
  <c r="H967" i="7"/>
  <c r="H966" i="7"/>
  <c r="H965" i="7"/>
  <c r="H964" i="7"/>
  <c r="H963" i="7"/>
  <c r="H958" i="7"/>
  <c r="H951" i="7"/>
  <c r="H950" i="7"/>
  <c r="H949" i="7"/>
  <c r="H948" i="7"/>
  <c r="H947" i="7"/>
  <c r="H946" i="7"/>
  <c r="H945" i="7"/>
  <c r="H944" i="7"/>
  <c r="H941" i="7"/>
  <c r="H940" i="7"/>
  <c r="H937" i="7"/>
  <c r="H936" i="7"/>
  <c r="H933" i="7"/>
  <c r="H932" i="7"/>
  <c r="H931" i="7"/>
  <c r="H930" i="7"/>
  <c r="H929" i="7"/>
  <c r="H926" i="7"/>
  <c r="H925" i="7"/>
  <c r="H924" i="7"/>
  <c r="H923" i="7"/>
  <c r="H922" i="7"/>
  <c r="H921" i="7"/>
  <c r="H920" i="7"/>
  <c r="H919" i="7"/>
  <c r="H916" i="7"/>
  <c r="H915" i="7"/>
  <c r="H913" i="7"/>
  <c r="H912" i="7"/>
  <c r="H911" i="7"/>
  <c r="H910" i="7"/>
  <c r="H907" i="7"/>
  <c r="H908" i="7"/>
  <c r="O66" i="7" l="1"/>
  <c r="O62" i="7"/>
  <c r="O63" i="7"/>
  <c r="O64" i="7"/>
  <c r="O65" i="7"/>
  <c r="O68" i="7"/>
  <c r="O67" i="7"/>
  <c r="F66" i="7"/>
  <c r="O61" i="7"/>
  <c r="O69" i="7"/>
  <c r="C1072" i="7"/>
  <c r="D1072" i="7"/>
  <c r="E1072" i="7"/>
  <c r="G1072" i="7"/>
  <c r="G1071" i="7"/>
  <c r="E1071" i="7"/>
  <c r="D1071" i="7"/>
  <c r="C1071" i="7"/>
  <c r="C1068" i="7"/>
  <c r="D1068" i="7"/>
  <c r="E1068" i="7"/>
  <c r="G1068" i="7"/>
  <c r="C1069" i="7"/>
  <c r="D1069" i="7"/>
  <c r="E1069" i="7"/>
  <c r="G1069" i="7"/>
  <c r="G1067" i="7"/>
  <c r="E1067" i="7"/>
  <c r="D1067" i="7"/>
  <c r="C1067" i="7"/>
  <c r="B1082" i="7"/>
  <c r="C1082" i="7"/>
  <c r="D1082" i="7"/>
  <c r="E1082" i="7"/>
  <c r="G1082" i="7"/>
  <c r="B1083" i="7"/>
  <c r="C1083" i="7"/>
  <c r="D1083" i="7"/>
  <c r="E1083" i="7"/>
  <c r="G1083" i="7"/>
  <c r="B1084" i="7"/>
  <c r="C1084" i="7"/>
  <c r="D1084" i="7"/>
  <c r="E1084" i="7"/>
  <c r="G1084" i="7"/>
  <c r="B1085" i="7"/>
  <c r="C1085" i="7"/>
  <c r="D1085" i="7"/>
  <c r="E1085" i="7"/>
  <c r="B1074" i="7"/>
  <c r="C1074" i="7"/>
  <c r="D1074" i="7"/>
  <c r="E1074" i="7"/>
  <c r="G1074" i="7"/>
  <c r="B1075" i="7"/>
  <c r="C1075" i="7"/>
  <c r="D1075" i="7"/>
  <c r="E1075" i="7"/>
  <c r="G1075" i="7"/>
  <c r="B1076" i="7"/>
  <c r="C1076" i="7"/>
  <c r="D1076" i="7"/>
  <c r="E1076" i="7"/>
  <c r="G1076" i="7"/>
  <c r="B1077" i="7"/>
  <c r="C1077" i="7"/>
  <c r="D1077" i="7"/>
  <c r="E1077" i="7"/>
  <c r="G1077" i="7"/>
  <c r="B1078" i="7"/>
  <c r="C1078" i="7"/>
  <c r="D1078" i="7"/>
  <c r="E1078" i="7"/>
  <c r="G1078" i="7"/>
  <c r="B1079" i="7"/>
  <c r="C1079" i="7"/>
  <c r="D1079" i="7"/>
  <c r="E1079" i="7"/>
  <c r="G1079" i="7"/>
  <c r="B1080" i="7"/>
  <c r="C1080" i="7"/>
  <c r="D1080" i="7"/>
  <c r="E1080" i="7"/>
  <c r="G1080" i="7"/>
  <c r="B1081" i="7"/>
  <c r="C1081" i="7"/>
  <c r="D1081" i="7"/>
  <c r="E1081" i="7"/>
  <c r="G1081" i="7"/>
  <c r="E1073" i="7"/>
  <c r="D1073" i="7"/>
  <c r="C1073" i="7"/>
  <c r="B1073" i="7"/>
  <c r="G1070" i="7"/>
  <c r="E1070" i="7"/>
  <c r="D1070" i="7"/>
  <c r="C1070" i="7"/>
  <c r="B1070" i="7"/>
  <c r="G1066" i="7"/>
  <c r="E1066" i="7"/>
  <c r="D1066" i="7"/>
  <c r="C1066" i="7"/>
  <c r="B1066" i="7"/>
  <c r="G1065" i="7"/>
  <c r="E1065" i="7"/>
  <c r="D1065" i="7"/>
  <c r="C1065" i="7"/>
  <c r="B1062" i="7"/>
  <c r="C1062" i="7"/>
  <c r="D1062" i="7"/>
  <c r="E1062" i="7"/>
  <c r="G1062" i="7"/>
  <c r="H1062" i="7"/>
  <c r="B1063" i="7"/>
  <c r="C1063" i="7"/>
  <c r="D1063" i="7"/>
  <c r="E1063" i="7"/>
  <c r="G1063" i="7"/>
  <c r="H1063" i="7"/>
  <c r="B1064" i="7"/>
  <c r="C1064" i="7"/>
  <c r="D1064" i="7"/>
  <c r="E1064" i="7"/>
  <c r="G1064" i="7"/>
  <c r="B1056" i="7"/>
  <c r="C1056" i="7"/>
  <c r="D1056" i="7"/>
  <c r="E1056" i="7"/>
  <c r="G1056" i="7"/>
  <c r="H1056" i="7"/>
  <c r="B1057" i="7"/>
  <c r="C1057" i="7"/>
  <c r="D1057" i="7"/>
  <c r="E1057" i="7"/>
  <c r="G1057" i="7"/>
  <c r="H1057" i="7"/>
  <c r="B1058" i="7"/>
  <c r="C1058" i="7"/>
  <c r="D1058" i="7"/>
  <c r="E1058" i="7"/>
  <c r="G1058" i="7"/>
  <c r="H1058" i="7"/>
  <c r="B1059" i="7"/>
  <c r="C1059" i="7"/>
  <c r="D1059" i="7"/>
  <c r="E1059" i="7"/>
  <c r="G1059" i="7"/>
  <c r="H1059" i="7"/>
  <c r="B1060" i="7"/>
  <c r="C1060" i="7"/>
  <c r="D1060" i="7"/>
  <c r="E1060" i="7"/>
  <c r="G1060" i="7"/>
  <c r="B1061" i="7"/>
  <c r="C1061" i="7"/>
  <c r="D1061" i="7"/>
  <c r="E1061" i="7"/>
  <c r="G1061" i="7"/>
  <c r="H1055" i="7"/>
  <c r="G1055" i="7"/>
  <c r="E1055" i="7"/>
  <c r="D1055" i="7"/>
  <c r="C1055" i="7"/>
  <c r="B1055" i="7"/>
  <c r="B1052" i="7"/>
  <c r="C1052" i="7"/>
  <c r="D1052" i="7"/>
  <c r="E1052" i="7"/>
  <c r="G1052" i="7"/>
  <c r="B1050" i="7"/>
  <c r="C1050" i="7"/>
  <c r="D1050" i="7"/>
  <c r="E1050" i="7"/>
  <c r="G1050" i="7"/>
  <c r="G1054" i="7"/>
  <c r="E1054" i="7"/>
  <c r="D1054" i="7"/>
  <c r="C1054" i="7"/>
  <c r="G1048" i="7"/>
  <c r="E1048" i="7"/>
  <c r="D1048" i="7"/>
  <c r="C1048" i="7"/>
  <c r="B1048" i="7"/>
  <c r="C1047" i="7"/>
  <c r="D1047" i="7"/>
  <c r="E1047" i="7"/>
  <c r="G1047" i="7"/>
  <c r="B1046" i="7"/>
  <c r="C1046" i="7"/>
  <c r="D1046" i="7"/>
  <c r="E1046" i="7"/>
  <c r="G1046" i="7"/>
  <c r="B1039" i="7"/>
  <c r="C1039" i="7"/>
  <c r="D1039" i="7"/>
  <c r="E1039" i="7"/>
  <c r="G1039" i="7"/>
  <c r="H1039" i="7"/>
  <c r="B1040" i="7"/>
  <c r="C1040" i="7"/>
  <c r="D1040" i="7"/>
  <c r="E1040" i="7"/>
  <c r="G1040" i="7"/>
  <c r="H1040" i="7"/>
  <c r="B1041" i="7"/>
  <c r="C1041" i="7"/>
  <c r="D1041" i="7"/>
  <c r="E1041" i="7"/>
  <c r="G1041" i="7"/>
  <c r="H1041" i="7"/>
  <c r="B1042" i="7"/>
  <c r="C1042" i="7"/>
  <c r="D1042" i="7"/>
  <c r="E1042" i="7"/>
  <c r="G1042" i="7"/>
  <c r="H1042" i="7"/>
  <c r="B1043" i="7"/>
  <c r="C1043" i="7"/>
  <c r="D1043" i="7"/>
  <c r="E1043" i="7"/>
  <c r="G1043" i="7"/>
  <c r="H1043" i="7"/>
  <c r="B1044" i="7"/>
  <c r="C1044" i="7"/>
  <c r="D1044" i="7"/>
  <c r="E1044" i="7"/>
  <c r="G1044" i="7"/>
  <c r="H1044" i="7"/>
  <c r="B1045" i="7"/>
  <c r="C1045" i="7"/>
  <c r="D1045" i="7"/>
  <c r="E1045" i="7"/>
  <c r="G1045" i="7"/>
  <c r="H1045" i="7"/>
  <c r="H1038" i="7"/>
  <c r="G1038" i="7"/>
  <c r="E1038" i="7"/>
  <c r="D1038" i="7"/>
  <c r="C1038" i="7"/>
  <c r="B1038" i="7"/>
  <c r="B1037" i="7"/>
  <c r="C1037" i="7"/>
  <c r="D1037" i="7"/>
  <c r="E1037" i="7"/>
  <c r="G1037" i="7"/>
  <c r="B1029" i="7"/>
  <c r="C1029" i="7"/>
  <c r="D1029" i="7"/>
  <c r="E1029" i="7"/>
  <c r="G1029" i="7"/>
  <c r="B1030" i="7"/>
  <c r="C1030" i="7"/>
  <c r="D1030" i="7"/>
  <c r="E1030" i="7"/>
  <c r="G1030" i="7"/>
  <c r="B1031" i="7"/>
  <c r="C1031" i="7"/>
  <c r="D1031" i="7"/>
  <c r="E1031" i="7"/>
  <c r="G1031" i="7"/>
  <c r="B1032" i="7"/>
  <c r="C1032" i="7"/>
  <c r="D1032" i="7"/>
  <c r="E1032" i="7"/>
  <c r="G1032" i="7"/>
  <c r="B1033" i="7"/>
  <c r="C1033" i="7"/>
  <c r="D1033" i="7"/>
  <c r="E1033" i="7"/>
  <c r="G1033" i="7"/>
  <c r="B1034" i="7"/>
  <c r="C1034" i="7"/>
  <c r="D1034" i="7"/>
  <c r="E1034" i="7"/>
  <c r="G1034" i="7"/>
  <c r="B1035" i="7"/>
  <c r="C1035" i="7"/>
  <c r="D1035" i="7"/>
  <c r="E1035" i="7"/>
  <c r="G1035" i="7"/>
  <c r="B1036" i="7"/>
  <c r="C1036" i="7"/>
  <c r="D1036" i="7"/>
  <c r="E1036" i="7"/>
  <c r="G1036" i="7"/>
  <c r="G1028" i="7"/>
  <c r="E1028" i="7"/>
  <c r="D1028" i="7"/>
  <c r="C1028" i="7"/>
  <c r="B1028" i="7"/>
  <c r="G1025" i="7"/>
  <c r="E1025" i="7"/>
  <c r="D1025" i="7"/>
  <c r="C1025" i="7"/>
  <c r="B1025" i="7"/>
  <c r="G1024" i="7"/>
  <c r="E1024" i="7"/>
  <c r="D1024" i="7"/>
  <c r="C1024" i="7"/>
  <c r="B1024" i="7"/>
  <c r="G1021" i="7"/>
  <c r="E1021" i="7"/>
  <c r="D1021" i="7"/>
  <c r="C1021" i="7"/>
  <c r="B1021" i="7"/>
  <c r="B1014" i="7"/>
  <c r="C1014" i="7"/>
  <c r="D1014" i="7"/>
  <c r="E1014" i="7"/>
  <c r="G1014" i="7"/>
  <c r="B1015" i="7"/>
  <c r="C1015" i="7"/>
  <c r="D1015" i="7"/>
  <c r="E1015" i="7"/>
  <c r="G1015" i="7"/>
  <c r="B1016" i="7"/>
  <c r="C1016" i="7"/>
  <c r="D1016" i="7"/>
  <c r="E1016" i="7"/>
  <c r="G1016" i="7"/>
  <c r="B1017" i="7"/>
  <c r="C1017" i="7"/>
  <c r="D1017" i="7"/>
  <c r="E1017" i="7"/>
  <c r="G1017" i="7"/>
  <c r="B1018" i="7"/>
  <c r="C1018" i="7"/>
  <c r="D1018" i="7"/>
  <c r="E1018" i="7"/>
  <c r="G1018" i="7"/>
  <c r="B1009" i="7"/>
  <c r="C1009" i="7"/>
  <c r="D1009" i="7"/>
  <c r="E1009" i="7"/>
  <c r="G1009" i="7"/>
  <c r="B1010" i="7"/>
  <c r="C1010" i="7"/>
  <c r="D1010" i="7"/>
  <c r="E1010" i="7"/>
  <c r="G1010" i="7"/>
  <c r="B1011" i="7"/>
  <c r="C1011" i="7"/>
  <c r="D1011" i="7"/>
  <c r="E1011" i="7"/>
  <c r="G1011" i="7"/>
  <c r="B1012" i="7"/>
  <c r="C1012" i="7"/>
  <c r="D1012" i="7"/>
  <c r="E1012" i="7"/>
  <c r="G1012" i="7"/>
  <c r="B1013" i="7"/>
  <c r="C1013" i="7"/>
  <c r="D1013" i="7"/>
  <c r="E1013" i="7"/>
  <c r="G1013" i="7"/>
  <c r="B1004" i="7"/>
  <c r="C1004" i="7"/>
  <c r="D1004" i="7"/>
  <c r="E1004" i="7"/>
  <c r="G1004" i="7"/>
  <c r="B1005" i="7"/>
  <c r="C1005" i="7"/>
  <c r="D1005" i="7"/>
  <c r="E1005" i="7"/>
  <c r="G1005" i="7"/>
  <c r="B1006" i="7"/>
  <c r="C1006" i="7"/>
  <c r="D1006" i="7"/>
  <c r="E1006" i="7"/>
  <c r="G1006" i="7"/>
  <c r="B1007" i="7"/>
  <c r="C1007" i="7"/>
  <c r="D1007" i="7"/>
  <c r="E1007" i="7"/>
  <c r="G1007" i="7"/>
  <c r="B1008" i="7"/>
  <c r="C1008" i="7"/>
  <c r="D1008" i="7"/>
  <c r="E1008" i="7"/>
  <c r="G1008" i="7"/>
  <c r="G1003" i="7"/>
  <c r="E1003" i="7"/>
  <c r="D1003" i="7"/>
  <c r="C1003" i="7"/>
  <c r="B1003" i="7"/>
  <c r="G1000" i="7"/>
  <c r="E1000" i="7"/>
  <c r="D1000" i="7"/>
  <c r="C1000" i="7"/>
  <c r="B1000" i="7"/>
  <c r="G997" i="7"/>
  <c r="E997" i="7"/>
  <c r="D997" i="7"/>
  <c r="C997" i="7"/>
  <c r="B997" i="7"/>
  <c r="G1026" i="7"/>
  <c r="E1026" i="7"/>
  <c r="D1026" i="7"/>
  <c r="C1026" i="7"/>
  <c r="B1026" i="7"/>
  <c r="G1022" i="7"/>
  <c r="E1022" i="7"/>
  <c r="D1022" i="7"/>
  <c r="C1022" i="7"/>
  <c r="B1022" i="7"/>
  <c r="G1019" i="7"/>
  <c r="E1019" i="7"/>
  <c r="D1019" i="7"/>
  <c r="C1019" i="7"/>
  <c r="B1019" i="7"/>
  <c r="G1001" i="7"/>
  <c r="E1001" i="7"/>
  <c r="D1001" i="7"/>
  <c r="C1001" i="7"/>
  <c r="B1001" i="7"/>
  <c r="G998" i="7"/>
  <c r="E998" i="7"/>
  <c r="D998" i="7"/>
  <c r="C998" i="7"/>
  <c r="B998" i="7"/>
  <c r="G995" i="7"/>
  <c r="E995" i="7"/>
  <c r="D995" i="7"/>
  <c r="C995" i="7"/>
  <c r="B995" i="7"/>
  <c r="G994" i="7"/>
  <c r="E994" i="7"/>
  <c r="D994" i="7"/>
  <c r="C994" i="7"/>
  <c r="B994" i="7"/>
  <c r="G992" i="7"/>
  <c r="E992" i="7"/>
  <c r="D992" i="7"/>
  <c r="C992" i="7"/>
  <c r="B992" i="7"/>
  <c r="B990" i="7"/>
  <c r="C990" i="7"/>
  <c r="D990" i="7"/>
  <c r="E990" i="7"/>
  <c r="G990" i="7"/>
  <c r="B991" i="7"/>
  <c r="C991" i="7"/>
  <c r="D991" i="7"/>
  <c r="E991" i="7"/>
  <c r="G991" i="7"/>
  <c r="G989" i="7"/>
  <c r="E989" i="7"/>
  <c r="D989" i="7"/>
  <c r="C989" i="7"/>
  <c r="B989" i="7"/>
  <c r="G987" i="7"/>
  <c r="E987" i="7"/>
  <c r="D987" i="7"/>
  <c r="C987" i="7"/>
  <c r="B987" i="7"/>
  <c r="B974" i="7"/>
  <c r="C974" i="7"/>
  <c r="D974" i="7"/>
  <c r="E974" i="7"/>
  <c r="G974" i="7"/>
  <c r="B975" i="7"/>
  <c r="C975" i="7"/>
  <c r="D975" i="7"/>
  <c r="E975" i="7"/>
  <c r="G975" i="7"/>
  <c r="B976" i="7"/>
  <c r="C976" i="7"/>
  <c r="D976" i="7"/>
  <c r="E976" i="7"/>
  <c r="G976" i="7"/>
  <c r="B977" i="7"/>
  <c r="C977" i="7"/>
  <c r="D977" i="7"/>
  <c r="E977" i="7"/>
  <c r="G977" i="7"/>
  <c r="B978" i="7"/>
  <c r="C978" i="7"/>
  <c r="D978" i="7"/>
  <c r="E978" i="7"/>
  <c r="G978" i="7"/>
  <c r="B979" i="7"/>
  <c r="C979" i="7"/>
  <c r="D979" i="7"/>
  <c r="E979" i="7"/>
  <c r="G979" i="7"/>
  <c r="B980" i="7"/>
  <c r="C980" i="7"/>
  <c r="D980" i="7"/>
  <c r="E980" i="7"/>
  <c r="G980" i="7"/>
  <c r="B981" i="7"/>
  <c r="C981" i="7"/>
  <c r="D981" i="7"/>
  <c r="E981" i="7"/>
  <c r="G981" i="7"/>
  <c r="B982" i="7"/>
  <c r="C982" i="7"/>
  <c r="D982" i="7"/>
  <c r="E982" i="7"/>
  <c r="G982" i="7"/>
  <c r="B983" i="7"/>
  <c r="C983" i="7"/>
  <c r="D983" i="7"/>
  <c r="E983" i="7"/>
  <c r="G983" i="7"/>
  <c r="B984" i="7"/>
  <c r="C984" i="7"/>
  <c r="D984" i="7"/>
  <c r="E984" i="7"/>
  <c r="G984" i="7"/>
  <c r="B985" i="7"/>
  <c r="C985" i="7"/>
  <c r="D985" i="7"/>
  <c r="E985" i="7"/>
  <c r="G985" i="7"/>
  <c r="B986" i="7"/>
  <c r="C986" i="7"/>
  <c r="D986" i="7"/>
  <c r="E986" i="7"/>
  <c r="G986" i="7"/>
  <c r="G973" i="7"/>
  <c r="E973" i="7"/>
  <c r="D973" i="7"/>
  <c r="C973" i="7"/>
  <c r="B973" i="7"/>
  <c r="G971" i="7"/>
  <c r="E971" i="7"/>
  <c r="D971" i="7"/>
  <c r="C971" i="7"/>
  <c r="B971" i="7"/>
  <c r="G970" i="7"/>
  <c r="E970" i="7"/>
  <c r="D970" i="7"/>
  <c r="C970" i="7"/>
  <c r="B970" i="7"/>
  <c r="G968" i="7"/>
  <c r="E968" i="7"/>
  <c r="D968" i="7"/>
  <c r="C968" i="7"/>
  <c r="B968" i="7"/>
  <c r="B964" i="7"/>
  <c r="C964" i="7"/>
  <c r="D964" i="7"/>
  <c r="E964" i="7"/>
  <c r="G964" i="7"/>
  <c r="B965" i="7"/>
  <c r="C965" i="7"/>
  <c r="D965" i="7"/>
  <c r="E965" i="7"/>
  <c r="G965" i="7"/>
  <c r="B966" i="7"/>
  <c r="C966" i="7"/>
  <c r="D966" i="7"/>
  <c r="E966" i="7"/>
  <c r="G966" i="7"/>
  <c r="B967" i="7"/>
  <c r="C967" i="7"/>
  <c r="D967" i="7"/>
  <c r="E967" i="7"/>
  <c r="G967" i="7"/>
  <c r="G963" i="7"/>
  <c r="E963" i="7"/>
  <c r="D963" i="7"/>
  <c r="C963" i="7"/>
  <c r="B963" i="7"/>
  <c r="G958" i="7"/>
  <c r="E958" i="7"/>
  <c r="D958" i="7"/>
  <c r="C958" i="7"/>
  <c r="B958" i="7"/>
  <c r="G961" i="7"/>
  <c r="E961" i="7"/>
  <c r="D961" i="7"/>
  <c r="C961" i="7"/>
  <c r="B961" i="7"/>
  <c r="G959" i="7"/>
  <c r="E959" i="7"/>
  <c r="D959" i="7"/>
  <c r="C959" i="7"/>
  <c r="B959" i="7"/>
  <c r="G956" i="7"/>
  <c r="E956" i="7"/>
  <c r="D956" i="7"/>
  <c r="C956" i="7"/>
  <c r="B956" i="7"/>
  <c r="G954" i="7"/>
  <c r="E954" i="7"/>
  <c r="D954" i="7"/>
  <c r="C954" i="7"/>
  <c r="B954" i="7"/>
  <c r="G952" i="7"/>
  <c r="E952" i="7"/>
  <c r="D952" i="7"/>
  <c r="C952" i="7"/>
  <c r="B952" i="7"/>
  <c r="B945" i="7"/>
  <c r="C945" i="7"/>
  <c r="D945" i="7"/>
  <c r="E945" i="7"/>
  <c r="G945" i="7"/>
  <c r="B946" i="7"/>
  <c r="C946" i="7"/>
  <c r="D946" i="7"/>
  <c r="E946" i="7"/>
  <c r="G946" i="7"/>
  <c r="B947" i="7"/>
  <c r="C947" i="7"/>
  <c r="D947" i="7"/>
  <c r="E947" i="7"/>
  <c r="G947" i="7"/>
  <c r="B948" i="7"/>
  <c r="C948" i="7"/>
  <c r="D948" i="7"/>
  <c r="E948" i="7"/>
  <c r="G948" i="7"/>
  <c r="B949" i="7"/>
  <c r="C949" i="7"/>
  <c r="D949" i="7"/>
  <c r="E949" i="7"/>
  <c r="G949" i="7"/>
  <c r="B950" i="7"/>
  <c r="C950" i="7"/>
  <c r="D950" i="7"/>
  <c r="E950" i="7"/>
  <c r="G950" i="7"/>
  <c r="B951" i="7"/>
  <c r="C951" i="7"/>
  <c r="D951" i="7"/>
  <c r="E951" i="7"/>
  <c r="G951" i="7"/>
  <c r="G944" i="7"/>
  <c r="E944" i="7"/>
  <c r="D944" i="7"/>
  <c r="C944" i="7"/>
  <c r="B944" i="7"/>
  <c r="G942" i="7"/>
  <c r="E942" i="7"/>
  <c r="D942" i="7"/>
  <c r="C942" i="7"/>
  <c r="B942" i="7"/>
  <c r="B937" i="7"/>
  <c r="C937" i="7"/>
  <c r="D937" i="7"/>
  <c r="E937" i="7"/>
  <c r="G937" i="7"/>
  <c r="B940" i="7"/>
  <c r="C940" i="7"/>
  <c r="D940" i="7"/>
  <c r="E940" i="7"/>
  <c r="G940" i="7"/>
  <c r="B941" i="7"/>
  <c r="C941" i="7"/>
  <c r="D941" i="7"/>
  <c r="E941" i="7"/>
  <c r="G941" i="7"/>
  <c r="G936" i="7"/>
  <c r="E936" i="7"/>
  <c r="D936" i="7"/>
  <c r="C936" i="7"/>
  <c r="B936" i="7"/>
  <c r="G934" i="7"/>
  <c r="E934" i="7"/>
  <c r="D934" i="7"/>
  <c r="C934" i="7"/>
  <c r="B934" i="7"/>
  <c r="B930" i="7"/>
  <c r="C930" i="7"/>
  <c r="D930" i="7"/>
  <c r="E930" i="7"/>
  <c r="G930" i="7"/>
  <c r="B931" i="7"/>
  <c r="C931" i="7"/>
  <c r="D931" i="7"/>
  <c r="E931" i="7"/>
  <c r="G931" i="7"/>
  <c r="B932" i="7"/>
  <c r="C932" i="7"/>
  <c r="D932" i="7"/>
  <c r="E932" i="7"/>
  <c r="G932" i="7"/>
  <c r="B933" i="7"/>
  <c r="C933" i="7"/>
  <c r="D933" i="7"/>
  <c r="E933" i="7"/>
  <c r="G933" i="7"/>
  <c r="G929" i="7"/>
  <c r="E929" i="7"/>
  <c r="D929" i="7"/>
  <c r="C929" i="7"/>
  <c r="B929" i="7"/>
  <c r="G927" i="7"/>
  <c r="E927" i="7"/>
  <c r="D927" i="7"/>
  <c r="C927" i="7"/>
  <c r="B927" i="7"/>
  <c r="B925" i="7"/>
  <c r="C925" i="7"/>
  <c r="D925" i="7"/>
  <c r="E925" i="7"/>
  <c r="G925" i="7"/>
  <c r="B926" i="7"/>
  <c r="C926" i="7"/>
  <c r="D926" i="7"/>
  <c r="E926" i="7"/>
  <c r="G926" i="7"/>
  <c r="B920" i="7"/>
  <c r="C920" i="7"/>
  <c r="D920" i="7"/>
  <c r="E920" i="7"/>
  <c r="G920" i="7"/>
  <c r="B921" i="7"/>
  <c r="C921" i="7"/>
  <c r="D921" i="7"/>
  <c r="E921" i="7"/>
  <c r="G921" i="7"/>
  <c r="B922" i="7"/>
  <c r="C922" i="7"/>
  <c r="D922" i="7"/>
  <c r="E922" i="7"/>
  <c r="G922" i="7"/>
  <c r="B923" i="7"/>
  <c r="C923" i="7"/>
  <c r="D923" i="7"/>
  <c r="E923" i="7"/>
  <c r="G923" i="7"/>
  <c r="B924" i="7"/>
  <c r="C924" i="7"/>
  <c r="D924" i="7"/>
  <c r="E924" i="7"/>
  <c r="G924" i="7"/>
  <c r="G919" i="7"/>
  <c r="E919" i="7"/>
  <c r="D919" i="7"/>
  <c r="C919" i="7"/>
  <c r="B919" i="7"/>
  <c r="G917" i="7"/>
  <c r="E917" i="7"/>
  <c r="D917" i="7"/>
  <c r="C917" i="7"/>
  <c r="B917" i="7"/>
  <c r="G916" i="7"/>
  <c r="E916" i="7"/>
  <c r="D916" i="7"/>
  <c r="C916" i="7"/>
  <c r="B916" i="7"/>
  <c r="G915" i="7"/>
  <c r="E915" i="7"/>
  <c r="D915" i="7"/>
  <c r="C915" i="7"/>
  <c r="B915" i="7"/>
  <c r="G913" i="7"/>
  <c r="E913" i="7"/>
  <c r="D913" i="7"/>
  <c r="C913" i="7"/>
  <c r="B913" i="7"/>
  <c r="G912" i="7"/>
  <c r="E912" i="7"/>
  <c r="D912" i="7"/>
  <c r="C912" i="7"/>
  <c r="B912" i="7"/>
  <c r="D908" i="7"/>
  <c r="G911" i="7"/>
  <c r="E911" i="7"/>
  <c r="D911" i="7"/>
  <c r="C911" i="7"/>
  <c r="B911" i="7"/>
  <c r="G910" i="7"/>
  <c r="E910" i="7"/>
  <c r="D910" i="7"/>
  <c r="C910" i="7"/>
  <c r="B910" i="7"/>
  <c r="G908" i="7"/>
  <c r="E908" i="7"/>
  <c r="C908" i="7"/>
  <c r="B908" i="7"/>
  <c r="G907" i="7"/>
  <c r="F905" i="7"/>
  <c r="D907" i="7"/>
  <c r="E907" i="7"/>
  <c r="C907" i="7"/>
  <c r="B907" i="7"/>
  <c r="I903" i="7"/>
  <c r="I906" i="7"/>
  <c r="I905" i="7"/>
  <c r="C905" i="7"/>
  <c r="I904" i="7"/>
  <c r="E902" i="7"/>
  <c r="C902" i="7"/>
  <c r="F901" i="7"/>
  <c r="I899" i="7"/>
  <c r="I898" i="7"/>
  <c r="F898" i="7"/>
  <c r="C898" i="7"/>
  <c r="I897" i="7"/>
  <c r="I896" i="7"/>
  <c r="C895" i="7"/>
  <c r="E894" i="7"/>
  <c r="F893" i="7"/>
  <c r="I891" i="7"/>
  <c r="I890" i="7"/>
  <c r="F890" i="7"/>
  <c r="C890" i="7"/>
  <c r="I889" i="7"/>
  <c r="I888" i="7"/>
  <c r="C887" i="7"/>
  <c r="E886" i="7"/>
  <c r="F885" i="7"/>
  <c r="I883" i="7"/>
  <c r="I882" i="7"/>
  <c r="F882" i="7"/>
  <c r="C882" i="7"/>
  <c r="I881" i="7"/>
  <c r="I880" i="7"/>
  <c r="C879" i="7"/>
  <c r="E878" i="7"/>
  <c r="F877" i="7"/>
  <c r="I875" i="7"/>
  <c r="I874" i="7"/>
  <c r="F874" i="7"/>
  <c r="C874" i="7"/>
  <c r="I873" i="7"/>
  <c r="I872" i="7"/>
  <c r="C871" i="7"/>
  <c r="E870" i="7"/>
  <c r="F869" i="7"/>
  <c r="I867" i="7"/>
  <c r="I866" i="7"/>
  <c r="F866" i="7"/>
  <c r="C866" i="7"/>
  <c r="I865" i="7"/>
  <c r="I864" i="7"/>
  <c r="C863" i="7"/>
  <c r="E862" i="7"/>
  <c r="F861" i="7"/>
  <c r="I859" i="7"/>
  <c r="I858" i="7"/>
  <c r="F858" i="7"/>
  <c r="C858" i="7"/>
  <c r="I857" i="7"/>
  <c r="I856" i="7"/>
  <c r="C855" i="7"/>
  <c r="E854" i="7"/>
  <c r="F853" i="7"/>
  <c r="I851" i="7"/>
  <c r="I850" i="7"/>
  <c r="F850" i="7"/>
  <c r="C850" i="7"/>
  <c r="I849" i="7"/>
  <c r="I848" i="7"/>
  <c r="C847" i="7"/>
  <c r="E846" i="7"/>
  <c r="F845" i="7"/>
  <c r="I843" i="7"/>
  <c r="I842" i="7"/>
  <c r="F842" i="7"/>
  <c r="C842" i="7"/>
  <c r="I841" i="7"/>
  <c r="I840" i="7"/>
  <c r="C839" i="7"/>
  <c r="E838" i="7"/>
  <c r="F837" i="7"/>
  <c r="I835" i="7"/>
  <c r="I834" i="7"/>
  <c r="F834" i="7"/>
  <c r="C834" i="7"/>
  <c r="I833" i="7"/>
  <c r="I832" i="7"/>
  <c r="C831" i="7"/>
  <c r="E830" i="7"/>
  <c r="F829" i="7"/>
  <c r="I827" i="7"/>
  <c r="I826" i="7"/>
  <c r="F826" i="7"/>
  <c r="C826" i="7"/>
  <c r="I825" i="7"/>
  <c r="I824" i="7"/>
  <c r="C823" i="7"/>
  <c r="E822" i="7"/>
  <c r="F821" i="7"/>
  <c r="I819" i="7"/>
  <c r="I818" i="7"/>
  <c r="F818" i="7"/>
  <c r="C818" i="7"/>
  <c r="I817" i="7"/>
  <c r="I816" i="7"/>
  <c r="C815" i="7"/>
  <c r="E814" i="7"/>
  <c r="F813" i="7"/>
  <c r="I811" i="7"/>
  <c r="I810" i="7"/>
  <c r="F810" i="7"/>
  <c r="C810" i="7"/>
  <c r="I809" i="7"/>
  <c r="I808" i="7"/>
  <c r="C807" i="7"/>
  <c r="E806" i="7"/>
  <c r="F805" i="7"/>
  <c r="I803" i="7"/>
  <c r="I802" i="7"/>
  <c r="F802" i="7"/>
  <c r="C802" i="7"/>
  <c r="I801" i="7"/>
  <c r="I800" i="7"/>
  <c r="C799" i="7"/>
  <c r="E798" i="7"/>
  <c r="F797" i="7"/>
  <c r="I795" i="7"/>
  <c r="I794" i="7"/>
  <c r="F794" i="7"/>
  <c r="C794" i="7"/>
  <c r="I793" i="7"/>
  <c r="I792" i="7"/>
  <c r="C791" i="7"/>
  <c r="E790" i="7"/>
  <c r="F789" i="7"/>
  <c r="I787" i="7"/>
  <c r="I786" i="7"/>
  <c r="F786" i="7"/>
  <c r="C786" i="7"/>
  <c r="I785" i="7"/>
  <c r="I784" i="7"/>
  <c r="C783" i="7"/>
  <c r="E782" i="7"/>
  <c r="F781" i="7"/>
  <c r="I779" i="7"/>
  <c r="I778" i="7"/>
  <c r="F778" i="7"/>
  <c r="C778" i="7"/>
  <c r="I777" i="7"/>
  <c r="I776" i="7"/>
  <c r="C775" i="7"/>
  <c r="E774" i="7"/>
  <c r="F773" i="7"/>
  <c r="I771" i="7"/>
  <c r="I770" i="7"/>
  <c r="F770" i="7"/>
  <c r="C770" i="7"/>
  <c r="I769" i="7"/>
  <c r="I768" i="7"/>
  <c r="C767" i="7"/>
  <c r="E766" i="7"/>
  <c r="F765" i="7"/>
  <c r="I763" i="7"/>
  <c r="I762" i="7"/>
  <c r="F762" i="7"/>
  <c r="C762" i="7"/>
  <c r="I761" i="7"/>
  <c r="I760" i="7"/>
  <c r="C759" i="7"/>
  <c r="E758" i="7"/>
  <c r="F757" i="7"/>
  <c r="I755" i="7"/>
  <c r="I754" i="7"/>
  <c r="F754" i="7"/>
  <c r="C754" i="7"/>
  <c r="I753" i="7"/>
  <c r="I752" i="7"/>
  <c r="C751" i="7"/>
  <c r="E750" i="7"/>
  <c r="F749" i="7"/>
  <c r="I747" i="7"/>
  <c r="I746" i="7"/>
  <c r="F746" i="7"/>
  <c r="C746" i="7"/>
  <c r="I745" i="7"/>
  <c r="I744" i="7"/>
  <c r="C743" i="7"/>
  <c r="E742" i="7"/>
  <c r="F741" i="7"/>
  <c r="I739" i="7"/>
  <c r="I738" i="7"/>
  <c r="F738" i="7"/>
  <c r="C738" i="7"/>
  <c r="I737" i="7"/>
  <c r="I736" i="7"/>
  <c r="C735" i="7"/>
  <c r="E734" i="7"/>
  <c r="F733" i="7"/>
  <c r="I731" i="7"/>
  <c r="I730" i="7"/>
  <c r="C730" i="7"/>
  <c r="I729" i="7"/>
  <c r="I728" i="7"/>
  <c r="E727" i="7"/>
  <c r="C727" i="7"/>
  <c r="F726" i="7"/>
  <c r="I724" i="7"/>
  <c r="I723" i="7"/>
  <c r="I722" i="7"/>
  <c r="F722" i="7"/>
  <c r="C722" i="7"/>
  <c r="I721" i="7"/>
  <c r="C719" i="7"/>
  <c r="E718" i="7"/>
  <c r="F717" i="7"/>
  <c r="I715" i="7"/>
  <c r="I714" i="7"/>
  <c r="I713" i="7"/>
  <c r="F713" i="7"/>
  <c r="C713" i="7"/>
  <c r="I712" i="7"/>
  <c r="C710" i="7"/>
  <c r="E709" i="7"/>
  <c r="F708" i="7"/>
  <c r="I706" i="7"/>
  <c r="I705" i="7"/>
  <c r="F705" i="7"/>
  <c r="C705" i="7"/>
  <c r="I704" i="7"/>
  <c r="I703" i="7"/>
  <c r="C702" i="7"/>
  <c r="E701" i="7"/>
  <c r="F700" i="7"/>
  <c r="I698" i="7"/>
  <c r="I697" i="7"/>
  <c r="I696" i="7"/>
  <c r="F696" i="7"/>
  <c r="C696" i="7"/>
  <c r="I695" i="7"/>
  <c r="C693" i="7"/>
  <c r="E692" i="7"/>
  <c r="F691" i="7"/>
  <c r="I689" i="7"/>
  <c r="I688" i="7"/>
  <c r="F688" i="7"/>
  <c r="C688" i="7"/>
  <c r="I687" i="7"/>
  <c r="I686" i="7"/>
  <c r="C685" i="7"/>
  <c r="E684" i="7"/>
  <c r="F683" i="7"/>
  <c r="I681" i="7"/>
  <c r="I680" i="7"/>
  <c r="F680" i="7"/>
  <c r="C680" i="7"/>
  <c r="I679" i="7"/>
  <c r="I678" i="7"/>
  <c r="C677" i="7"/>
  <c r="E676" i="7"/>
  <c r="F675" i="7"/>
  <c r="I673" i="7"/>
  <c r="I672" i="7"/>
  <c r="F672" i="7"/>
  <c r="C672" i="7"/>
  <c r="I671" i="7"/>
  <c r="I670" i="7"/>
  <c r="C669" i="7"/>
  <c r="E668" i="7"/>
  <c r="F667" i="7"/>
  <c r="I665" i="7"/>
  <c r="I664" i="7"/>
  <c r="F664" i="7"/>
  <c r="C664" i="7"/>
  <c r="I663" i="7"/>
  <c r="I662" i="7"/>
  <c r="C661" i="7"/>
  <c r="E660" i="7"/>
  <c r="F659" i="7"/>
  <c r="I657" i="7"/>
  <c r="I656" i="7"/>
  <c r="F656" i="7"/>
  <c r="C656" i="7"/>
  <c r="I655" i="7"/>
  <c r="I654" i="7"/>
  <c r="C653" i="7"/>
  <c r="E652" i="7"/>
  <c r="F651" i="7"/>
  <c r="I649" i="7"/>
  <c r="I648" i="7"/>
  <c r="F648" i="7"/>
  <c r="C648" i="7"/>
  <c r="I647" i="7"/>
  <c r="I646" i="7"/>
  <c r="C645" i="7"/>
  <c r="E644" i="7"/>
  <c r="F643" i="7"/>
  <c r="I641" i="7"/>
  <c r="I640" i="7"/>
  <c r="I639" i="7"/>
  <c r="F639" i="7"/>
  <c r="C639" i="7"/>
  <c r="I638" i="7"/>
  <c r="C636" i="7"/>
  <c r="E635" i="7"/>
  <c r="F634" i="7"/>
  <c r="I632" i="7"/>
  <c r="I631" i="7"/>
  <c r="I630" i="7"/>
  <c r="F630" i="7"/>
  <c r="C630" i="7"/>
  <c r="I629" i="7"/>
  <c r="C627" i="7"/>
  <c r="E626" i="7"/>
  <c r="F625" i="7"/>
  <c r="I623" i="7"/>
  <c r="I622" i="7"/>
  <c r="I621" i="7"/>
  <c r="F621" i="7"/>
  <c r="C621" i="7"/>
  <c r="I620" i="7"/>
  <c r="C618" i="7"/>
  <c r="E617" i="7"/>
  <c r="F616" i="7"/>
  <c r="I614" i="7"/>
  <c r="I613" i="7"/>
  <c r="I612" i="7"/>
  <c r="F612" i="7"/>
  <c r="C612" i="7"/>
  <c r="I611" i="7"/>
  <c r="C609" i="7"/>
  <c r="E608" i="7"/>
  <c r="F607" i="7"/>
  <c r="I605" i="7"/>
  <c r="I604" i="7"/>
  <c r="I603" i="7"/>
  <c r="F603" i="7"/>
  <c r="C603" i="7"/>
  <c r="I602" i="7"/>
  <c r="C600" i="7"/>
  <c r="E599" i="7"/>
  <c r="F598" i="7"/>
  <c r="I596" i="7"/>
  <c r="I595" i="7"/>
  <c r="I594" i="7"/>
  <c r="F594" i="7"/>
  <c r="C594" i="7"/>
  <c r="I593" i="7"/>
  <c r="C591" i="7"/>
  <c r="E590" i="7"/>
  <c r="F589" i="7"/>
  <c r="I587" i="7"/>
  <c r="I586" i="7"/>
  <c r="I585" i="7"/>
  <c r="F585" i="7"/>
  <c r="C585" i="7"/>
  <c r="I584" i="7"/>
  <c r="C582" i="7"/>
  <c r="E581" i="7"/>
  <c r="F580" i="7"/>
  <c r="I578" i="7"/>
  <c r="I577" i="7"/>
  <c r="I576" i="7"/>
  <c r="F576" i="7"/>
  <c r="C576" i="7"/>
  <c r="I575" i="7"/>
  <c r="C573" i="7"/>
  <c r="E572" i="7"/>
  <c r="F571" i="7"/>
  <c r="I569" i="7"/>
  <c r="I568" i="7"/>
  <c r="I567" i="7"/>
  <c r="F567" i="7"/>
  <c r="C567" i="7"/>
  <c r="I566" i="7"/>
  <c r="C564" i="7"/>
  <c r="E563" i="7"/>
  <c r="F562" i="7"/>
  <c r="I560" i="7"/>
  <c r="I559" i="7"/>
  <c r="I558" i="7"/>
  <c r="F558" i="7"/>
  <c r="C558" i="7"/>
  <c r="I557" i="7"/>
  <c r="C555" i="7"/>
  <c r="E554" i="7"/>
  <c r="F553" i="7"/>
  <c r="I551" i="7"/>
  <c r="I550" i="7"/>
  <c r="I549" i="7"/>
  <c r="F549" i="7"/>
  <c r="C549" i="7"/>
  <c r="I548" i="7"/>
  <c r="C546" i="7"/>
  <c r="E545" i="7"/>
  <c r="F544" i="7"/>
  <c r="I542" i="7"/>
  <c r="I541" i="7"/>
  <c r="I540" i="7"/>
  <c r="F540" i="7"/>
  <c r="C540" i="7"/>
  <c r="I539" i="7"/>
  <c r="C537" i="7"/>
  <c r="E536" i="7"/>
  <c r="F535" i="7"/>
  <c r="I533" i="7"/>
  <c r="I532" i="7"/>
  <c r="I531" i="7"/>
  <c r="F531" i="7"/>
  <c r="C531" i="7"/>
  <c r="I530" i="7"/>
  <c r="C528" i="7"/>
  <c r="E527" i="7"/>
  <c r="F526" i="7"/>
  <c r="I524" i="7"/>
  <c r="I523" i="7"/>
  <c r="I522" i="7"/>
  <c r="F522" i="7"/>
  <c r="C522" i="7"/>
  <c r="I521" i="7"/>
  <c r="C519" i="7"/>
  <c r="E518" i="7"/>
  <c r="F517" i="7"/>
  <c r="I515" i="7"/>
  <c r="I514" i="7"/>
  <c r="I513" i="7"/>
  <c r="F513" i="7"/>
  <c r="C513" i="7"/>
  <c r="I512" i="7"/>
  <c r="C510" i="7"/>
  <c r="E509" i="7"/>
  <c r="F508" i="7"/>
  <c r="I506" i="7"/>
  <c r="I505" i="7"/>
  <c r="I504" i="7"/>
  <c r="F504" i="7"/>
  <c r="C504" i="7"/>
  <c r="I503" i="7"/>
  <c r="C501" i="7"/>
  <c r="E500" i="7"/>
  <c r="F499" i="7"/>
  <c r="I497" i="7"/>
  <c r="I496" i="7"/>
  <c r="I495" i="7"/>
  <c r="F495" i="7"/>
  <c r="C495" i="7"/>
  <c r="I494" i="7"/>
  <c r="C492" i="7"/>
  <c r="E491" i="7"/>
  <c r="F490" i="7"/>
  <c r="I488" i="7"/>
  <c r="I487" i="7"/>
  <c r="I486" i="7"/>
  <c r="F486" i="7"/>
  <c r="C486" i="7"/>
  <c r="I485" i="7"/>
  <c r="C483" i="7"/>
  <c r="E482" i="7"/>
  <c r="F481" i="7"/>
  <c r="I479" i="7"/>
  <c r="I478" i="7"/>
  <c r="I477" i="7"/>
  <c r="F477" i="7"/>
  <c r="C477" i="7"/>
  <c r="I476" i="7"/>
  <c r="C474" i="7"/>
  <c r="E473" i="7"/>
  <c r="F472" i="7"/>
  <c r="I470" i="7"/>
  <c r="I469" i="7"/>
  <c r="I468" i="7"/>
  <c r="F468" i="7"/>
  <c r="C468" i="7"/>
  <c r="I467" i="7"/>
  <c r="C465" i="7"/>
  <c r="E464" i="7"/>
  <c r="F463" i="7"/>
  <c r="I461" i="7"/>
  <c r="I460" i="7"/>
  <c r="F460" i="7"/>
  <c r="C460" i="7"/>
  <c r="I459" i="7"/>
  <c r="I458" i="7"/>
  <c r="C457" i="7"/>
  <c r="E456" i="7"/>
  <c r="F455" i="7"/>
  <c r="I453" i="7"/>
  <c r="I452" i="7"/>
  <c r="I451" i="7"/>
  <c r="F451" i="7"/>
  <c r="C451" i="7"/>
  <c r="I450" i="7"/>
  <c r="C448" i="7"/>
  <c r="E447" i="7"/>
  <c r="F446" i="7"/>
  <c r="I444" i="7"/>
  <c r="I443" i="7"/>
  <c r="I442" i="7"/>
  <c r="F442" i="7"/>
  <c r="C442" i="7"/>
  <c r="I441" i="7"/>
  <c r="C439" i="7"/>
  <c r="E438" i="7"/>
  <c r="F437" i="7"/>
  <c r="I435" i="7"/>
  <c r="I434" i="7"/>
  <c r="I433" i="7"/>
  <c r="F433" i="7"/>
  <c r="C433" i="7"/>
  <c r="I432" i="7"/>
  <c r="C430" i="7"/>
  <c r="E429" i="7"/>
  <c r="F428" i="7"/>
  <c r="I426" i="7"/>
  <c r="I425" i="7"/>
  <c r="I424" i="7"/>
  <c r="F424" i="7"/>
  <c r="C424" i="7"/>
  <c r="I423" i="7"/>
  <c r="C421" i="7"/>
  <c r="E420" i="7"/>
  <c r="F419" i="7"/>
  <c r="I417" i="7"/>
  <c r="I416" i="7"/>
  <c r="I415" i="7"/>
  <c r="F415" i="7"/>
  <c r="C415" i="7"/>
  <c r="I414" i="7"/>
  <c r="C412" i="7"/>
  <c r="E411" i="7"/>
  <c r="F410" i="7"/>
  <c r="I408" i="7"/>
  <c r="I407" i="7"/>
  <c r="F407" i="7"/>
  <c r="C407" i="7"/>
  <c r="I406" i="7"/>
  <c r="I405" i="7"/>
  <c r="C404" i="7"/>
  <c r="E403" i="7"/>
  <c r="F402" i="7"/>
  <c r="I400" i="7"/>
  <c r="I399" i="7"/>
  <c r="I398" i="7"/>
  <c r="F398" i="7"/>
  <c r="C398" i="7"/>
  <c r="I397" i="7"/>
  <c r="C395" i="7"/>
  <c r="E394" i="7"/>
  <c r="F393" i="7"/>
  <c r="I391" i="7"/>
  <c r="I390" i="7"/>
  <c r="I389" i="7"/>
  <c r="F389" i="7"/>
  <c r="C389" i="7"/>
  <c r="I388" i="7"/>
  <c r="C386" i="7"/>
  <c r="E385" i="7"/>
  <c r="F384" i="7"/>
  <c r="I382" i="7"/>
  <c r="I381" i="7"/>
  <c r="I380" i="7"/>
  <c r="F380" i="7"/>
  <c r="C380" i="7"/>
  <c r="I379" i="7"/>
  <c r="C377" i="7"/>
  <c r="E376" i="7"/>
  <c r="F375" i="7"/>
  <c r="I373" i="7"/>
  <c r="I372" i="7"/>
  <c r="F372" i="7"/>
  <c r="C372" i="7"/>
  <c r="I371" i="7"/>
  <c r="I370" i="7"/>
  <c r="C369" i="7"/>
  <c r="E368" i="7"/>
  <c r="F367" i="7"/>
  <c r="I365" i="7"/>
  <c r="I364" i="7"/>
  <c r="F364" i="7"/>
  <c r="C364" i="7"/>
  <c r="I363" i="7"/>
  <c r="I362" i="7"/>
  <c r="C361" i="7"/>
  <c r="E360" i="7"/>
  <c r="F359" i="7"/>
  <c r="I357" i="7"/>
  <c r="I356" i="7"/>
  <c r="I355" i="7"/>
  <c r="F355" i="7"/>
  <c r="C355" i="7"/>
  <c r="I354" i="7"/>
  <c r="C352" i="7"/>
  <c r="E351" i="7"/>
  <c r="F350" i="7"/>
  <c r="I348" i="7"/>
  <c r="I347" i="7"/>
  <c r="I346" i="7"/>
  <c r="F346" i="7"/>
  <c r="C346" i="7"/>
  <c r="I345" i="7"/>
  <c r="C343" i="7"/>
  <c r="E342" i="7"/>
  <c r="F341" i="7"/>
  <c r="I339" i="7"/>
  <c r="I338" i="7"/>
  <c r="I337" i="7"/>
  <c r="F337" i="7"/>
  <c r="C337" i="7"/>
  <c r="I336" i="7"/>
  <c r="C334" i="7"/>
  <c r="E333" i="7"/>
  <c r="F332" i="7"/>
  <c r="I330" i="7"/>
  <c r="I329" i="7"/>
  <c r="I328" i="7"/>
  <c r="F328" i="7"/>
  <c r="C328" i="7"/>
  <c r="I327" i="7"/>
  <c r="C325" i="7"/>
  <c r="E324" i="7"/>
  <c r="F323" i="7"/>
  <c r="I321" i="7"/>
  <c r="I320" i="7"/>
  <c r="I319" i="7"/>
  <c r="F319" i="7"/>
  <c r="C319" i="7"/>
  <c r="I318" i="7"/>
  <c r="C316" i="7"/>
  <c r="E315" i="7"/>
  <c r="F314" i="7"/>
  <c r="I312" i="7"/>
  <c r="I311" i="7"/>
  <c r="I310" i="7"/>
  <c r="F310" i="7"/>
  <c r="C310" i="7"/>
  <c r="I309" i="7"/>
  <c r="C307" i="7"/>
  <c r="E306" i="7"/>
  <c r="F305" i="7"/>
  <c r="I303" i="7"/>
  <c r="I302" i="7"/>
  <c r="I301" i="7"/>
  <c r="F301" i="7"/>
  <c r="C301" i="7"/>
  <c r="I300" i="7"/>
  <c r="C298" i="7"/>
  <c r="E297" i="7"/>
  <c r="F296" i="7"/>
  <c r="I294" i="7"/>
  <c r="I293" i="7"/>
  <c r="F293" i="7"/>
  <c r="C293" i="7"/>
  <c r="I292" i="7"/>
  <c r="I291" i="7"/>
  <c r="C290" i="7"/>
  <c r="E289" i="7"/>
  <c r="F288" i="7"/>
  <c r="I286" i="7"/>
  <c r="I285" i="7"/>
  <c r="F285" i="7"/>
  <c r="C285" i="7"/>
  <c r="I284" i="7"/>
  <c r="I283" i="7"/>
  <c r="C282" i="7"/>
  <c r="E281" i="7"/>
  <c r="F280" i="7"/>
  <c r="I278" i="7"/>
  <c r="I277" i="7"/>
  <c r="I276" i="7"/>
  <c r="F276" i="7"/>
  <c r="C276" i="7"/>
  <c r="I275" i="7"/>
  <c r="C273" i="7"/>
  <c r="E272" i="7"/>
  <c r="F271" i="7"/>
  <c r="I269" i="7"/>
  <c r="I268" i="7"/>
  <c r="I267" i="7"/>
  <c r="F267" i="7"/>
  <c r="C267" i="7"/>
  <c r="I266" i="7"/>
  <c r="C264" i="7"/>
  <c r="E263" i="7"/>
  <c r="F262" i="7"/>
  <c r="I260" i="7"/>
  <c r="I259" i="7"/>
  <c r="I258" i="7"/>
  <c r="F258" i="7"/>
  <c r="C258" i="7"/>
  <c r="I257" i="7"/>
  <c r="C255" i="7"/>
  <c r="E254" i="7"/>
  <c r="F253" i="7"/>
  <c r="I251" i="7"/>
  <c r="I250" i="7"/>
  <c r="F250" i="7"/>
  <c r="C250" i="7"/>
  <c r="I249" i="7"/>
  <c r="I248" i="7"/>
  <c r="C247" i="7"/>
  <c r="E246" i="7"/>
  <c r="F245" i="7"/>
  <c r="F152" i="7"/>
  <c r="F160" i="7"/>
  <c r="F185" i="7"/>
  <c r="F238" i="7"/>
  <c r="I243" i="7"/>
  <c r="I242" i="7"/>
  <c r="C242" i="7"/>
  <c r="I241" i="7"/>
  <c r="I240" i="7"/>
  <c r="E239" i="7"/>
  <c r="C239" i="7"/>
  <c r="I236" i="7"/>
  <c r="I235" i="7"/>
  <c r="I234" i="7"/>
  <c r="F234" i="7"/>
  <c r="C234" i="7"/>
  <c r="I233" i="7"/>
  <c r="C231" i="7"/>
  <c r="E230" i="7"/>
  <c r="F229" i="7"/>
  <c r="I227" i="7"/>
  <c r="I226" i="7"/>
  <c r="I225" i="7"/>
  <c r="F225" i="7"/>
  <c r="C225" i="7"/>
  <c r="I224" i="7"/>
  <c r="C222" i="7"/>
  <c r="E221" i="7"/>
  <c r="F220" i="7"/>
  <c r="I218" i="7"/>
  <c r="I217" i="7"/>
  <c r="I216" i="7"/>
  <c r="F216" i="7"/>
  <c r="C216" i="7"/>
  <c r="I215" i="7"/>
  <c r="C213" i="7"/>
  <c r="E212" i="7"/>
  <c r="F211" i="7"/>
  <c r="I209" i="7"/>
  <c r="I208" i="7"/>
  <c r="I207" i="7"/>
  <c r="F207" i="7"/>
  <c r="C207" i="7"/>
  <c r="I206" i="7"/>
  <c r="C204" i="7"/>
  <c r="E203" i="7"/>
  <c r="F202" i="7"/>
  <c r="I200" i="7"/>
  <c r="I199" i="7"/>
  <c r="I198" i="7"/>
  <c r="F198" i="7"/>
  <c r="C198" i="7"/>
  <c r="I197" i="7"/>
  <c r="C195" i="7"/>
  <c r="E194" i="7"/>
  <c r="F193" i="7"/>
  <c r="I191" i="7"/>
  <c r="I190" i="7"/>
  <c r="F190" i="7"/>
  <c r="C190" i="7"/>
  <c r="I189" i="7"/>
  <c r="I188" i="7"/>
  <c r="C187" i="7"/>
  <c r="E186" i="7"/>
  <c r="I183" i="7"/>
  <c r="I182" i="7"/>
  <c r="I181" i="7"/>
  <c r="F181" i="7"/>
  <c r="C181" i="7"/>
  <c r="I180" i="7"/>
  <c r="C178" i="7"/>
  <c r="E177" i="7"/>
  <c r="F176" i="7"/>
  <c r="F130" i="7"/>
  <c r="F139" i="7"/>
  <c r="F148" i="7"/>
  <c r="F157" i="7"/>
  <c r="C164" i="7"/>
  <c r="I174" i="7"/>
  <c r="I173" i="7"/>
  <c r="I172" i="7"/>
  <c r="F172" i="7"/>
  <c r="C172" i="7"/>
  <c r="I171" i="7"/>
  <c r="C169" i="7"/>
  <c r="E168" i="7"/>
  <c r="F167" i="7"/>
  <c r="E161" i="7"/>
  <c r="C161" i="7"/>
  <c r="I165" i="7"/>
  <c r="I164" i="7"/>
  <c r="F164" i="7"/>
  <c r="I163" i="7"/>
  <c r="I162" i="7"/>
  <c r="I158" i="7"/>
  <c r="I157" i="7"/>
  <c r="I156" i="7"/>
  <c r="I155" i="7"/>
  <c r="C157" i="7"/>
  <c r="C154" i="7"/>
  <c r="E153" i="7"/>
  <c r="I150" i="7"/>
  <c r="I149" i="7"/>
  <c r="I148" i="7"/>
  <c r="C148" i="7"/>
  <c r="I147" i="7"/>
  <c r="C145" i="7"/>
  <c r="E144" i="7"/>
  <c r="F143" i="7"/>
  <c r="I141" i="7"/>
  <c r="I140" i="7"/>
  <c r="I139" i="7"/>
  <c r="C139" i="7"/>
  <c r="I138" i="7"/>
  <c r="C136" i="7"/>
  <c r="E135" i="7"/>
  <c r="F134" i="7"/>
  <c r="I132" i="7"/>
  <c r="I131" i="7"/>
  <c r="I130" i="7"/>
  <c r="C130" i="7"/>
  <c r="I129" i="7"/>
  <c r="C127" i="7"/>
  <c r="E126" i="7"/>
  <c r="F125" i="7"/>
  <c r="I123" i="7"/>
  <c r="I122" i="7"/>
  <c r="I121" i="7"/>
  <c r="F121" i="7"/>
  <c r="C121" i="7"/>
  <c r="I120" i="7"/>
  <c r="C118" i="7"/>
  <c r="E117" i="7"/>
  <c r="F116" i="7"/>
  <c r="I114" i="7"/>
  <c r="I113" i="7"/>
  <c r="I112" i="7"/>
  <c r="F112" i="7"/>
  <c r="C112" i="7"/>
  <c r="I111" i="7"/>
  <c r="C109" i="7"/>
  <c r="E108" i="7"/>
  <c r="F107" i="7"/>
  <c r="I105" i="7"/>
  <c r="I104" i="7"/>
  <c r="I103" i="7"/>
  <c r="F103" i="7"/>
  <c r="C103" i="7"/>
  <c r="I102" i="7"/>
  <c r="C100" i="7"/>
  <c r="E99" i="7"/>
  <c r="F98" i="7"/>
  <c r="I96" i="7"/>
  <c r="I95" i="7"/>
  <c r="I94" i="7"/>
  <c r="F94" i="7"/>
  <c r="C94" i="7"/>
  <c r="I93" i="7"/>
  <c r="C91" i="7"/>
  <c r="E90" i="7"/>
  <c r="F89" i="7"/>
  <c r="I87" i="7"/>
  <c r="I86" i="7"/>
  <c r="I85" i="7"/>
  <c r="F85" i="7"/>
  <c r="C85" i="7"/>
  <c r="I84" i="7"/>
  <c r="C82" i="7"/>
  <c r="E81" i="7"/>
  <c r="F80" i="7"/>
  <c r="F71" i="7" l="1"/>
  <c r="I78" i="7"/>
  <c r="I77" i="7"/>
  <c r="I76" i="7"/>
  <c r="I75" i="7"/>
  <c r="C76" i="7"/>
  <c r="C73" i="7"/>
  <c r="R1085" i="7"/>
  <c r="T1085" i="7" s="1"/>
  <c r="S1085" i="7" s="1"/>
  <c r="R1084" i="7"/>
  <c r="T1084" i="7" s="1"/>
  <c r="S1084" i="7" s="1"/>
  <c r="R1083" i="7"/>
  <c r="T1083" i="7" s="1"/>
  <c r="S1083" i="7" s="1"/>
  <c r="R1082" i="7"/>
  <c r="T1082" i="7" s="1"/>
  <c r="S1082" i="7" s="1"/>
  <c r="R1081" i="7"/>
  <c r="T1081" i="7" s="1"/>
  <c r="S1081" i="7" s="1"/>
  <c r="R1080" i="7"/>
  <c r="T1080" i="7" s="1"/>
  <c r="S1080" i="7" s="1"/>
  <c r="R1079" i="7"/>
  <c r="T1079" i="7" s="1"/>
  <c r="S1079" i="7" s="1"/>
  <c r="R1078" i="7"/>
  <c r="T1078" i="7" s="1"/>
  <c r="S1078" i="7" s="1"/>
  <c r="R1077" i="7"/>
  <c r="T1077" i="7" s="1"/>
  <c r="S1077" i="7" s="1"/>
  <c r="R1076" i="7"/>
  <c r="T1076" i="7" s="1"/>
  <c r="S1076" i="7" s="1"/>
  <c r="R1075" i="7"/>
  <c r="T1075" i="7" s="1"/>
  <c r="S1075" i="7" s="1"/>
  <c r="R1074" i="7"/>
  <c r="T1074" i="7" s="1"/>
  <c r="S1074" i="7" s="1"/>
  <c r="T1073" i="7"/>
  <c r="S1073" i="7" s="1"/>
  <c r="T1072" i="7"/>
  <c r="S1072" i="7" s="1"/>
  <c r="T1071" i="7"/>
  <c r="S1071" i="7" s="1"/>
  <c r="R1070" i="7"/>
  <c r="T1070" i="7" s="1"/>
  <c r="S1070" i="7" s="1"/>
  <c r="T1069" i="7"/>
  <c r="S1069" i="7" s="1"/>
  <c r="T1068" i="7"/>
  <c r="S1068" i="7" s="1"/>
  <c r="T1067" i="7"/>
  <c r="S1067" i="7" s="1"/>
  <c r="R1066" i="7"/>
  <c r="T1066" i="7" s="1"/>
  <c r="S1066" i="7" s="1"/>
  <c r="T1065" i="7"/>
  <c r="S1065" i="7" s="1"/>
  <c r="R1064" i="7"/>
  <c r="T1064" i="7" s="1"/>
  <c r="S1064" i="7" s="1"/>
  <c r="R1063" i="7"/>
  <c r="T1063" i="7" s="1"/>
  <c r="S1063" i="7" s="1"/>
  <c r="R1062" i="7"/>
  <c r="T1062" i="7" s="1"/>
  <c r="S1062" i="7" s="1"/>
  <c r="R1061" i="7"/>
  <c r="T1061" i="7" s="1"/>
  <c r="S1061" i="7" s="1"/>
  <c r="R1060" i="7"/>
  <c r="T1060" i="7" s="1"/>
  <c r="S1060" i="7" s="1"/>
  <c r="R1059" i="7"/>
  <c r="T1059" i="7" s="1"/>
  <c r="S1059" i="7" s="1"/>
  <c r="R1058" i="7"/>
  <c r="T1058" i="7" s="1"/>
  <c r="S1058" i="7" s="1"/>
  <c r="R1057" i="7"/>
  <c r="T1057" i="7" s="1"/>
  <c r="S1057" i="7" s="1"/>
  <c r="R1056" i="7"/>
  <c r="T1056" i="7" s="1"/>
  <c r="S1056" i="7" s="1"/>
  <c r="R1055" i="7"/>
  <c r="T1055" i="7" s="1"/>
  <c r="S1055" i="7" s="1"/>
  <c r="T1054" i="7"/>
  <c r="S1054" i="7" s="1"/>
  <c r="R1053" i="7"/>
  <c r="R1052" i="7"/>
  <c r="T1052" i="7" s="1"/>
  <c r="R1051" i="7"/>
  <c r="R1050" i="7"/>
  <c r="T1050" i="7" s="1"/>
  <c r="R1049" i="7"/>
  <c r="R1048" i="7"/>
  <c r="T1048" i="7" s="1"/>
  <c r="T1047" i="7"/>
  <c r="S1047" i="7" s="1"/>
  <c r="R1046" i="7"/>
  <c r="T1046" i="7" s="1"/>
  <c r="S1046" i="7" s="1"/>
  <c r="R1045" i="7"/>
  <c r="T1045" i="7" s="1"/>
  <c r="S1045" i="7" s="1"/>
  <c r="R1044" i="7"/>
  <c r="T1044" i="7" s="1"/>
  <c r="S1044" i="7" s="1"/>
  <c r="R1043" i="7"/>
  <c r="T1043" i="7" s="1"/>
  <c r="S1043" i="7" s="1"/>
  <c r="R1042" i="7"/>
  <c r="T1042" i="7" s="1"/>
  <c r="S1042" i="7" s="1"/>
  <c r="R1041" i="7"/>
  <c r="T1041" i="7" s="1"/>
  <c r="S1041" i="7" s="1"/>
  <c r="R1040" i="7"/>
  <c r="T1040" i="7" s="1"/>
  <c r="S1040" i="7" s="1"/>
  <c r="R1039" i="7"/>
  <c r="T1039" i="7" s="1"/>
  <c r="S1039" i="7" s="1"/>
  <c r="R1038" i="7"/>
  <c r="T1038" i="7" s="1"/>
  <c r="S1038" i="7" s="1"/>
  <c r="R1037" i="7"/>
  <c r="T1037" i="7" s="1"/>
  <c r="S1037" i="7" s="1"/>
  <c r="R1036" i="7"/>
  <c r="T1036" i="7" s="1"/>
  <c r="S1036" i="7" s="1"/>
  <c r="R1035" i="7"/>
  <c r="T1035" i="7" s="1"/>
  <c r="S1035" i="7" s="1"/>
  <c r="R1034" i="7"/>
  <c r="T1034" i="7" s="1"/>
  <c r="S1034" i="7" s="1"/>
  <c r="R1033" i="7"/>
  <c r="T1033" i="7" s="1"/>
  <c r="S1033" i="7" s="1"/>
  <c r="R1032" i="7"/>
  <c r="T1032" i="7" s="1"/>
  <c r="S1032" i="7" s="1"/>
  <c r="R1031" i="7"/>
  <c r="T1031" i="7" s="1"/>
  <c r="S1031" i="7" s="1"/>
  <c r="R1030" i="7"/>
  <c r="T1030" i="7" s="1"/>
  <c r="S1030" i="7" s="1"/>
  <c r="R1029" i="7"/>
  <c r="T1029" i="7" s="1"/>
  <c r="S1029" i="7" s="1"/>
  <c r="R1028" i="7"/>
  <c r="T1028" i="7" s="1"/>
  <c r="S1028" i="7" s="1"/>
  <c r="R1027" i="7"/>
  <c r="R1026" i="7"/>
  <c r="T1026" i="7" s="1"/>
  <c r="R1025" i="7"/>
  <c r="T1025" i="7" s="1"/>
  <c r="S1025" i="7" s="1"/>
  <c r="R1024" i="7"/>
  <c r="T1024" i="7" s="1"/>
  <c r="S1024" i="7" s="1"/>
  <c r="R1022" i="7"/>
  <c r="T1022" i="7" s="1"/>
  <c r="R1021" i="7"/>
  <c r="T1021" i="7" s="1"/>
  <c r="S1021" i="7" s="1"/>
  <c r="R1020" i="7"/>
  <c r="R1019" i="7"/>
  <c r="T1019" i="7" s="1"/>
  <c r="R1018" i="7"/>
  <c r="T1018" i="7" s="1"/>
  <c r="S1018" i="7" s="1"/>
  <c r="R1017" i="7"/>
  <c r="T1017" i="7" s="1"/>
  <c r="S1017" i="7" s="1"/>
  <c r="R1016" i="7"/>
  <c r="T1016" i="7" s="1"/>
  <c r="S1016" i="7" s="1"/>
  <c r="R1015" i="7"/>
  <c r="T1015" i="7" s="1"/>
  <c r="S1015" i="7" s="1"/>
  <c r="R1014" i="7"/>
  <c r="T1014" i="7" s="1"/>
  <c r="S1014" i="7" s="1"/>
  <c r="R1013" i="7"/>
  <c r="T1013" i="7" s="1"/>
  <c r="S1013" i="7" s="1"/>
  <c r="R1012" i="7"/>
  <c r="T1012" i="7" s="1"/>
  <c r="S1012" i="7" s="1"/>
  <c r="R1011" i="7"/>
  <c r="T1011" i="7" s="1"/>
  <c r="S1011" i="7" s="1"/>
  <c r="R1010" i="7"/>
  <c r="T1010" i="7" s="1"/>
  <c r="S1010" i="7" s="1"/>
  <c r="R1009" i="7"/>
  <c r="T1009" i="7" s="1"/>
  <c r="S1009" i="7" s="1"/>
  <c r="R1008" i="7"/>
  <c r="T1008" i="7" s="1"/>
  <c r="S1008" i="7" s="1"/>
  <c r="R1007" i="7"/>
  <c r="T1007" i="7" s="1"/>
  <c r="S1007" i="7" s="1"/>
  <c r="R1006" i="7"/>
  <c r="T1006" i="7" s="1"/>
  <c r="S1006" i="7" s="1"/>
  <c r="R1005" i="7"/>
  <c r="T1005" i="7" s="1"/>
  <c r="S1005" i="7" s="1"/>
  <c r="R1004" i="7"/>
  <c r="T1004" i="7" s="1"/>
  <c r="S1004" i="7" s="1"/>
  <c r="R1003" i="7"/>
  <c r="T1003" i="7" s="1"/>
  <c r="S1003" i="7" s="1"/>
  <c r="R1002" i="7"/>
  <c r="R1001" i="7"/>
  <c r="T1001" i="7" s="1"/>
  <c r="R1000" i="7"/>
  <c r="T1000" i="7" s="1"/>
  <c r="S1000" i="7" s="1"/>
  <c r="R998" i="7"/>
  <c r="T998" i="7" s="1"/>
  <c r="R997" i="7"/>
  <c r="T997" i="7" s="1"/>
  <c r="S997" i="7" s="1"/>
  <c r="R996" i="7"/>
  <c r="R995" i="7"/>
  <c r="T995" i="7" s="1"/>
  <c r="R994" i="7"/>
  <c r="T994" i="7" s="1"/>
  <c r="S994" i="7" s="1"/>
  <c r="R993" i="7"/>
  <c r="R992" i="7"/>
  <c r="T992" i="7" s="1"/>
  <c r="R991" i="7"/>
  <c r="T991" i="7" s="1"/>
  <c r="S991" i="7" s="1"/>
  <c r="R990" i="7"/>
  <c r="T990" i="7" s="1"/>
  <c r="S990" i="7" s="1"/>
  <c r="R989" i="7"/>
  <c r="T989" i="7" s="1"/>
  <c r="S989" i="7" s="1"/>
  <c r="R988" i="7"/>
  <c r="R987" i="7"/>
  <c r="T987" i="7" s="1"/>
  <c r="R986" i="7"/>
  <c r="T986" i="7" s="1"/>
  <c r="S986" i="7" s="1"/>
  <c r="R985" i="7"/>
  <c r="T985" i="7" s="1"/>
  <c r="S985" i="7" s="1"/>
  <c r="R984" i="7"/>
  <c r="T984" i="7" s="1"/>
  <c r="S984" i="7" s="1"/>
  <c r="R983" i="7"/>
  <c r="T983" i="7" s="1"/>
  <c r="S983" i="7" s="1"/>
  <c r="R982" i="7"/>
  <c r="T982" i="7" s="1"/>
  <c r="S982" i="7" s="1"/>
  <c r="R981" i="7"/>
  <c r="T981" i="7" s="1"/>
  <c r="S981" i="7" s="1"/>
  <c r="R980" i="7"/>
  <c r="T980" i="7" s="1"/>
  <c r="S980" i="7" s="1"/>
  <c r="R979" i="7"/>
  <c r="T979" i="7" s="1"/>
  <c r="S979" i="7" s="1"/>
  <c r="R978" i="7"/>
  <c r="T978" i="7" s="1"/>
  <c r="S978" i="7" s="1"/>
  <c r="R977" i="7"/>
  <c r="T977" i="7" s="1"/>
  <c r="S977" i="7" s="1"/>
  <c r="R976" i="7"/>
  <c r="T976" i="7" s="1"/>
  <c r="S976" i="7" s="1"/>
  <c r="R975" i="7"/>
  <c r="T975" i="7" s="1"/>
  <c r="S975" i="7" s="1"/>
  <c r="R974" i="7"/>
  <c r="T974" i="7" s="1"/>
  <c r="S974" i="7" s="1"/>
  <c r="R973" i="7"/>
  <c r="T973" i="7" s="1"/>
  <c r="S973" i="7" s="1"/>
  <c r="R972" i="7"/>
  <c r="R971" i="7"/>
  <c r="T971" i="7" s="1"/>
  <c r="R970" i="7"/>
  <c r="T970" i="7" s="1"/>
  <c r="S970" i="7" s="1"/>
  <c r="R969" i="7"/>
  <c r="R968" i="7"/>
  <c r="T968" i="7" s="1"/>
  <c r="R967" i="7"/>
  <c r="T967" i="7" s="1"/>
  <c r="S967" i="7" s="1"/>
  <c r="R966" i="7"/>
  <c r="T966" i="7" s="1"/>
  <c r="S966" i="7" s="1"/>
  <c r="R965" i="7"/>
  <c r="T965" i="7" s="1"/>
  <c r="S965" i="7" s="1"/>
  <c r="R964" i="7"/>
  <c r="T964" i="7" s="1"/>
  <c r="S964" i="7" s="1"/>
  <c r="R963" i="7"/>
  <c r="T963" i="7" s="1"/>
  <c r="S963" i="7" s="1"/>
  <c r="R962" i="7"/>
  <c r="R961" i="7"/>
  <c r="T961" i="7" s="1"/>
  <c r="R960" i="7"/>
  <c r="R959" i="7"/>
  <c r="T959" i="7" s="1"/>
  <c r="R958" i="7"/>
  <c r="T958" i="7" s="1"/>
  <c r="S958" i="7" s="1"/>
  <c r="R957" i="7"/>
  <c r="R956" i="7"/>
  <c r="T956" i="7" s="1"/>
  <c r="R955" i="7"/>
  <c r="R954" i="7"/>
  <c r="T954" i="7" s="1"/>
  <c r="R953" i="7"/>
  <c r="R952" i="7"/>
  <c r="T952" i="7" s="1"/>
  <c r="R951" i="7"/>
  <c r="T951" i="7" s="1"/>
  <c r="S951" i="7" s="1"/>
  <c r="R950" i="7"/>
  <c r="T950" i="7" s="1"/>
  <c r="S950" i="7" s="1"/>
  <c r="R949" i="7"/>
  <c r="T949" i="7" s="1"/>
  <c r="S949" i="7" s="1"/>
  <c r="R948" i="7"/>
  <c r="T948" i="7" s="1"/>
  <c r="S948" i="7" s="1"/>
  <c r="R947" i="7"/>
  <c r="T947" i="7" s="1"/>
  <c r="S947" i="7" s="1"/>
  <c r="R946" i="7"/>
  <c r="T946" i="7" s="1"/>
  <c r="S946" i="7" s="1"/>
  <c r="R945" i="7"/>
  <c r="T945" i="7" s="1"/>
  <c r="S945" i="7" s="1"/>
  <c r="R944" i="7"/>
  <c r="T944" i="7" s="1"/>
  <c r="S944" i="7" s="1"/>
  <c r="R943" i="7"/>
  <c r="R942" i="7"/>
  <c r="T942" i="7" s="1"/>
  <c r="R941" i="7"/>
  <c r="T941" i="7" s="1"/>
  <c r="S941" i="7" s="1"/>
  <c r="T940" i="7"/>
  <c r="S940" i="7" s="1"/>
  <c r="R937" i="7"/>
  <c r="T937" i="7" s="1"/>
  <c r="S937" i="7" s="1"/>
  <c r="R936" i="7"/>
  <c r="T936" i="7" s="1"/>
  <c r="S936" i="7" s="1"/>
  <c r="R935" i="7"/>
  <c r="R934" i="7"/>
  <c r="T934" i="7" s="1"/>
  <c r="R933" i="7"/>
  <c r="T933" i="7" s="1"/>
  <c r="S933" i="7" s="1"/>
  <c r="R932" i="7"/>
  <c r="T932" i="7" s="1"/>
  <c r="S932" i="7" s="1"/>
  <c r="R931" i="7"/>
  <c r="T931" i="7" s="1"/>
  <c r="S931" i="7" s="1"/>
  <c r="R930" i="7"/>
  <c r="T930" i="7" s="1"/>
  <c r="S930" i="7" s="1"/>
  <c r="R929" i="7"/>
  <c r="T929" i="7" s="1"/>
  <c r="S929" i="7" s="1"/>
  <c r="R928" i="7"/>
  <c r="R927" i="7"/>
  <c r="T927" i="7" s="1"/>
  <c r="R926" i="7"/>
  <c r="T926" i="7" s="1"/>
  <c r="S926" i="7" s="1"/>
  <c r="R925" i="7"/>
  <c r="T925" i="7" s="1"/>
  <c r="S925" i="7" s="1"/>
  <c r="R924" i="7"/>
  <c r="T924" i="7" s="1"/>
  <c r="S924" i="7" s="1"/>
  <c r="R923" i="7"/>
  <c r="T923" i="7" s="1"/>
  <c r="S923" i="7" s="1"/>
  <c r="R922" i="7"/>
  <c r="T922" i="7" s="1"/>
  <c r="S922" i="7" s="1"/>
  <c r="R921" i="7"/>
  <c r="T921" i="7" s="1"/>
  <c r="S921" i="7" s="1"/>
  <c r="R920" i="7"/>
  <c r="T920" i="7" s="1"/>
  <c r="S920" i="7" s="1"/>
  <c r="R919" i="7"/>
  <c r="T919" i="7" s="1"/>
  <c r="S919" i="7" s="1"/>
  <c r="R918" i="7"/>
  <c r="R917" i="7"/>
  <c r="T917" i="7" s="1"/>
  <c r="R916" i="7"/>
  <c r="T916" i="7" s="1"/>
  <c r="S916" i="7" s="1"/>
  <c r="R915" i="7"/>
  <c r="T915" i="7" s="1"/>
  <c r="S915" i="7" s="1"/>
  <c r="R914" i="7"/>
  <c r="R913" i="7"/>
  <c r="T913" i="7" s="1"/>
  <c r="R912" i="7"/>
  <c r="T912" i="7" s="1"/>
  <c r="S912" i="7" s="1"/>
  <c r="R911" i="7"/>
  <c r="T911" i="7" s="1"/>
  <c r="S911" i="7" s="1"/>
  <c r="R910" i="7"/>
  <c r="T910" i="7" s="1"/>
  <c r="S910" i="7" s="1"/>
  <c r="R909" i="7"/>
  <c r="R908" i="7"/>
  <c r="T908" i="7" s="1"/>
  <c r="R907" i="7"/>
  <c r="T907" i="7" s="1"/>
  <c r="S907" i="7" s="1"/>
  <c r="R906" i="7"/>
  <c r="T906" i="7" s="1"/>
  <c r="S906" i="7" s="1"/>
  <c r="R905" i="7"/>
  <c r="T905" i="7" s="1"/>
  <c r="S905" i="7" s="1"/>
  <c r="R904" i="7"/>
  <c r="T904" i="7" s="1"/>
  <c r="S904" i="7" s="1"/>
  <c r="R903" i="7"/>
  <c r="T903" i="7" s="1"/>
  <c r="S903" i="7" s="1"/>
  <c r="R902" i="7"/>
  <c r="T902" i="7" s="1"/>
  <c r="S902" i="7" s="1"/>
  <c r="R901" i="7"/>
  <c r="T901" i="7" s="1"/>
  <c r="S901" i="7" s="1"/>
  <c r="R900" i="7"/>
  <c r="R899" i="7"/>
  <c r="R898" i="7"/>
  <c r="T898" i="7" s="1"/>
  <c r="S898" i="7" s="1"/>
  <c r="R897" i="7"/>
  <c r="T897" i="7" s="1"/>
  <c r="S897" i="7" s="1"/>
  <c r="R896" i="7"/>
  <c r="T896" i="7" s="1"/>
  <c r="S896" i="7" s="1"/>
  <c r="R895" i="7"/>
  <c r="T895" i="7" s="1"/>
  <c r="S895" i="7" s="1"/>
  <c r="R894" i="7"/>
  <c r="T894" i="7" s="1"/>
  <c r="S894" i="7" s="1"/>
  <c r="R893" i="7"/>
  <c r="T893" i="7" s="1"/>
  <c r="S893" i="7" s="1"/>
  <c r="R892" i="7"/>
  <c r="R891" i="7"/>
  <c r="T891" i="7" s="1"/>
  <c r="S891" i="7" s="1"/>
  <c r="R890" i="7"/>
  <c r="T890" i="7" s="1"/>
  <c r="S890" i="7" s="1"/>
  <c r="R889" i="7"/>
  <c r="T889" i="7" s="1"/>
  <c r="S889" i="7" s="1"/>
  <c r="R888" i="7"/>
  <c r="T888" i="7" s="1"/>
  <c r="S888" i="7" s="1"/>
  <c r="R887" i="7"/>
  <c r="T887" i="7" s="1"/>
  <c r="S887" i="7" s="1"/>
  <c r="R886" i="7"/>
  <c r="T886" i="7" s="1"/>
  <c r="S886" i="7" s="1"/>
  <c r="R885" i="7"/>
  <c r="T885" i="7" s="1"/>
  <c r="S885" i="7" s="1"/>
  <c r="R884" i="7"/>
  <c r="R883" i="7"/>
  <c r="T883" i="7" s="1"/>
  <c r="S883" i="7" s="1"/>
  <c r="R882" i="7"/>
  <c r="T882" i="7" s="1"/>
  <c r="S882" i="7" s="1"/>
  <c r="R881" i="7"/>
  <c r="T881" i="7" s="1"/>
  <c r="S881" i="7" s="1"/>
  <c r="R880" i="7"/>
  <c r="T880" i="7" s="1"/>
  <c r="S880" i="7" s="1"/>
  <c r="R879" i="7"/>
  <c r="T879" i="7" s="1"/>
  <c r="S879" i="7" s="1"/>
  <c r="R878" i="7"/>
  <c r="T878" i="7" s="1"/>
  <c r="S878" i="7" s="1"/>
  <c r="R877" i="7"/>
  <c r="T877" i="7" s="1"/>
  <c r="S877" i="7" s="1"/>
  <c r="R876" i="7"/>
  <c r="R875" i="7"/>
  <c r="T875" i="7" s="1"/>
  <c r="S875" i="7" s="1"/>
  <c r="R874" i="7"/>
  <c r="T874" i="7" s="1"/>
  <c r="S874" i="7" s="1"/>
  <c r="R873" i="7"/>
  <c r="T873" i="7" s="1"/>
  <c r="S873" i="7" s="1"/>
  <c r="R872" i="7"/>
  <c r="T872" i="7" s="1"/>
  <c r="S872" i="7" s="1"/>
  <c r="R871" i="7"/>
  <c r="T871" i="7" s="1"/>
  <c r="S871" i="7" s="1"/>
  <c r="R870" i="7"/>
  <c r="T870" i="7" s="1"/>
  <c r="S870" i="7" s="1"/>
  <c r="R869" i="7"/>
  <c r="T869" i="7" s="1"/>
  <c r="S869" i="7" s="1"/>
  <c r="R868" i="7"/>
  <c r="R867" i="7"/>
  <c r="T867" i="7" s="1"/>
  <c r="S867" i="7" s="1"/>
  <c r="R866" i="7"/>
  <c r="T866" i="7" s="1"/>
  <c r="S866" i="7" s="1"/>
  <c r="R865" i="7"/>
  <c r="T865" i="7" s="1"/>
  <c r="S865" i="7" s="1"/>
  <c r="R864" i="7"/>
  <c r="T864" i="7" s="1"/>
  <c r="S864" i="7" s="1"/>
  <c r="R863" i="7"/>
  <c r="T863" i="7" s="1"/>
  <c r="S863" i="7" s="1"/>
  <c r="R862" i="7"/>
  <c r="T862" i="7" s="1"/>
  <c r="S862" i="7" s="1"/>
  <c r="R861" i="7"/>
  <c r="T861" i="7" s="1"/>
  <c r="S861" i="7" s="1"/>
  <c r="R860" i="7"/>
  <c r="R859" i="7"/>
  <c r="T859" i="7" s="1"/>
  <c r="S859" i="7" s="1"/>
  <c r="R858" i="7"/>
  <c r="T858" i="7" s="1"/>
  <c r="S858" i="7" s="1"/>
  <c r="R857" i="7"/>
  <c r="T857" i="7" s="1"/>
  <c r="S857" i="7" s="1"/>
  <c r="R856" i="7"/>
  <c r="T856" i="7" s="1"/>
  <c r="S856" i="7" s="1"/>
  <c r="R855" i="7"/>
  <c r="T855" i="7" s="1"/>
  <c r="S855" i="7" s="1"/>
  <c r="R854" i="7"/>
  <c r="T854" i="7" s="1"/>
  <c r="S854" i="7" s="1"/>
  <c r="R853" i="7"/>
  <c r="T853" i="7" s="1"/>
  <c r="S853" i="7" s="1"/>
  <c r="R852" i="7"/>
  <c r="R851" i="7"/>
  <c r="T851" i="7" s="1"/>
  <c r="S851" i="7" s="1"/>
  <c r="R850" i="7"/>
  <c r="T850" i="7" s="1"/>
  <c r="S850" i="7" s="1"/>
  <c r="R849" i="7"/>
  <c r="T849" i="7" s="1"/>
  <c r="S849" i="7" s="1"/>
  <c r="R848" i="7"/>
  <c r="T848" i="7" s="1"/>
  <c r="S848" i="7" s="1"/>
  <c r="R847" i="7"/>
  <c r="T847" i="7" s="1"/>
  <c r="S847" i="7" s="1"/>
  <c r="R846" i="7"/>
  <c r="T846" i="7" s="1"/>
  <c r="S846" i="7" s="1"/>
  <c r="R845" i="7"/>
  <c r="T845" i="7" s="1"/>
  <c r="S845" i="7" s="1"/>
  <c r="R844" i="7"/>
  <c r="R843" i="7"/>
  <c r="T843" i="7" s="1"/>
  <c r="S843" i="7" s="1"/>
  <c r="R842" i="7"/>
  <c r="T842" i="7" s="1"/>
  <c r="S842" i="7" s="1"/>
  <c r="R841" i="7"/>
  <c r="T841" i="7" s="1"/>
  <c r="S841" i="7" s="1"/>
  <c r="R840" i="7"/>
  <c r="T840" i="7" s="1"/>
  <c r="S840" i="7" s="1"/>
  <c r="R839" i="7"/>
  <c r="T839" i="7" s="1"/>
  <c r="S839" i="7" s="1"/>
  <c r="R838" i="7"/>
  <c r="T838" i="7" s="1"/>
  <c r="S838" i="7" s="1"/>
  <c r="R837" i="7"/>
  <c r="T837" i="7" s="1"/>
  <c r="S837" i="7" s="1"/>
  <c r="R836" i="7"/>
  <c r="R835" i="7"/>
  <c r="T835" i="7" s="1"/>
  <c r="S835" i="7" s="1"/>
  <c r="R834" i="7"/>
  <c r="T834" i="7" s="1"/>
  <c r="S834" i="7" s="1"/>
  <c r="R833" i="7"/>
  <c r="T833" i="7" s="1"/>
  <c r="S833" i="7" s="1"/>
  <c r="R832" i="7"/>
  <c r="T832" i="7" s="1"/>
  <c r="S832" i="7" s="1"/>
  <c r="R831" i="7"/>
  <c r="T831" i="7" s="1"/>
  <c r="S831" i="7" s="1"/>
  <c r="R830" i="7"/>
  <c r="T830" i="7" s="1"/>
  <c r="S830" i="7" s="1"/>
  <c r="R829" i="7"/>
  <c r="T829" i="7" s="1"/>
  <c r="S829" i="7" s="1"/>
  <c r="R828" i="7"/>
  <c r="R827" i="7"/>
  <c r="T827" i="7" s="1"/>
  <c r="S827" i="7" s="1"/>
  <c r="R826" i="7"/>
  <c r="T826" i="7" s="1"/>
  <c r="S826" i="7" s="1"/>
  <c r="R825" i="7"/>
  <c r="T825" i="7" s="1"/>
  <c r="S825" i="7" s="1"/>
  <c r="R824" i="7"/>
  <c r="T824" i="7" s="1"/>
  <c r="S824" i="7" s="1"/>
  <c r="R823" i="7"/>
  <c r="T823" i="7" s="1"/>
  <c r="S823" i="7" s="1"/>
  <c r="R822" i="7"/>
  <c r="T822" i="7" s="1"/>
  <c r="S822" i="7" s="1"/>
  <c r="R821" i="7"/>
  <c r="T821" i="7" s="1"/>
  <c r="S821" i="7" s="1"/>
  <c r="R820" i="7"/>
  <c r="R819" i="7"/>
  <c r="T819" i="7" s="1"/>
  <c r="S819" i="7" s="1"/>
  <c r="R818" i="7"/>
  <c r="T818" i="7" s="1"/>
  <c r="S818" i="7" s="1"/>
  <c r="R817" i="7"/>
  <c r="T817" i="7" s="1"/>
  <c r="S817" i="7" s="1"/>
  <c r="R816" i="7"/>
  <c r="T816" i="7" s="1"/>
  <c r="S816" i="7" s="1"/>
  <c r="R815" i="7"/>
  <c r="T815" i="7" s="1"/>
  <c r="S815" i="7" s="1"/>
  <c r="R814" i="7"/>
  <c r="T814" i="7" s="1"/>
  <c r="S814" i="7" s="1"/>
  <c r="R813" i="7"/>
  <c r="T813" i="7" s="1"/>
  <c r="S813" i="7" s="1"/>
  <c r="R812" i="7"/>
  <c r="R811" i="7"/>
  <c r="T811" i="7" s="1"/>
  <c r="S811" i="7" s="1"/>
  <c r="R810" i="7"/>
  <c r="T810" i="7" s="1"/>
  <c r="S810" i="7" s="1"/>
  <c r="R809" i="7"/>
  <c r="T809" i="7" s="1"/>
  <c r="S809" i="7" s="1"/>
  <c r="R808" i="7"/>
  <c r="T808" i="7" s="1"/>
  <c r="S808" i="7" s="1"/>
  <c r="R807" i="7"/>
  <c r="T807" i="7" s="1"/>
  <c r="S807" i="7" s="1"/>
  <c r="R806" i="7"/>
  <c r="T806" i="7" s="1"/>
  <c r="S806" i="7" s="1"/>
  <c r="R805" i="7"/>
  <c r="T805" i="7" s="1"/>
  <c r="S805" i="7" s="1"/>
  <c r="R804" i="7"/>
  <c r="R803" i="7"/>
  <c r="T803" i="7" s="1"/>
  <c r="S803" i="7" s="1"/>
  <c r="R802" i="7"/>
  <c r="T802" i="7" s="1"/>
  <c r="S802" i="7" s="1"/>
  <c r="R801" i="7"/>
  <c r="T801" i="7" s="1"/>
  <c r="S801" i="7" s="1"/>
  <c r="R800" i="7"/>
  <c r="T800" i="7" s="1"/>
  <c r="S800" i="7" s="1"/>
  <c r="R799" i="7"/>
  <c r="T799" i="7" s="1"/>
  <c r="S799" i="7" s="1"/>
  <c r="R798" i="7"/>
  <c r="T798" i="7" s="1"/>
  <c r="S798" i="7" s="1"/>
  <c r="R797" i="7"/>
  <c r="T797" i="7" s="1"/>
  <c r="S797" i="7" s="1"/>
  <c r="R796" i="7"/>
  <c r="R795" i="7"/>
  <c r="T795" i="7" s="1"/>
  <c r="S795" i="7" s="1"/>
  <c r="R794" i="7"/>
  <c r="T794" i="7" s="1"/>
  <c r="S794" i="7" s="1"/>
  <c r="R793" i="7"/>
  <c r="T793" i="7" s="1"/>
  <c r="S793" i="7" s="1"/>
  <c r="R792" i="7"/>
  <c r="T792" i="7" s="1"/>
  <c r="S792" i="7" s="1"/>
  <c r="R791" i="7"/>
  <c r="T791" i="7" s="1"/>
  <c r="S791" i="7" s="1"/>
  <c r="R790" i="7"/>
  <c r="T790" i="7" s="1"/>
  <c r="S790" i="7" s="1"/>
  <c r="R789" i="7"/>
  <c r="T789" i="7" s="1"/>
  <c r="S789" i="7" s="1"/>
  <c r="R788" i="7"/>
  <c r="R787" i="7"/>
  <c r="T787" i="7" s="1"/>
  <c r="S787" i="7" s="1"/>
  <c r="R786" i="7"/>
  <c r="T786" i="7" s="1"/>
  <c r="S786" i="7" s="1"/>
  <c r="R785" i="7"/>
  <c r="T785" i="7" s="1"/>
  <c r="S785" i="7" s="1"/>
  <c r="R784" i="7"/>
  <c r="T784" i="7" s="1"/>
  <c r="S784" i="7" s="1"/>
  <c r="R783" i="7"/>
  <c r="T783" i="7" s="1"/>
  <c r="S783" i="7" s="1"/>
  <c r="R782" i="7"/>
  <c r="T782" i="7" s="1"/>
  <c r="S782" i="7" s="1"/>
  <c r="R781" i="7"/>
  <c r="T781" i="7" s="1"/>
  <c r="S781" i="7" s="1"/>
  <c r="R780" i="7"/>
  <c r="R779" i="7"/>
  <c r="T779" i="7" s="1"/>
  <c r="S779" i="7" s="1"/>
  <c r="R778" i="7"/>
  <c r="T778" i="7" s="1"/>
  <c r="S778" i="7" s="1"/>
  <c r="R777" i="7"/>
  <c r="T777" i="7" s="1"/>
  <c r="S777" i="7" s="1"/>
  <c r="R776" i="7"/>
  <c r="T776" i="7" s="1"/>
  <c r="S776" i="7" s="1"/>
  <c r="R775" i="7"/>
  <c r="T775" i="7" s="1"/>
  <c r="S775" i="7" s="1"/>
  <c r="R774" i="7"/>
  <c r="T774" i="7" s="1"/>
  <c r="S774" i="7" s="1"/>
  <c r="R773" i="7"/>
  <c r="T773" i="7" s="1"/>
  <c r="S773" i="7" s="1"/>
  <c r="R772" i="7"/>
  <c r="R771" i="7"/>
  <c r="T771" i="7" s="1"/>
  <c r="S771" i="7" s="1"/>
  <c r="R770" i="7"/>
  <c r="T770" i="7" s="1"/>
  <c r="S770" i="7" s="1"/>
  <c r="R769" i="7"/>
  <c r="T769" i="7" s="1"/>
  <c r="S769" i="7" s="1"/>
  <c r="R768" i="7"/>
  <c r="T768" i="7" s="1"/>
  <c r="S768" i="7" s="1"/>
  <c r="R767" i="7"/>
  <c r="T767" i="7" s="1"/>
  <c r="S767" i="7" s="1"/>
  <c r="R766" i="7"/>
  <c r="T766" i="7" s="1"/>
  <c r="S766" i="7" s="1"/>
  <c r="R765" i="7"/>
  <c r="T765" i="7" s="1"/>
  <c r="S765" i="7" s="1"/>
  <c r="R764" i="7"/>
  <c r="R763" i="7"/>
  <c r="T763" i="7" s="1"/>
  <c r="S763" i="7" s="1"/>
  <c r="R762" i="7"/>
  <c r="T762" i="7" s="1"/>
  <c r="S762" i="7" s="1"/>
  <c r="R761" i="7"/>
  <c r="T761" i="7" s="1"/>
  <c r="S761" i="7" s="1"/>
  <c r="R760" i="7"/>
  <c r="T760" i="7" s="1"/>
  <c r="S760" i="7" s="1"/>
  <c r="R759" i="7"/>
  <c r="T759" i="7" s="1"/>
  <c r="S759" i="7" s="1"/>
  <c r="R758" i="7"/>
  <c r="T758" i="7" s="1"/>
  <c r="S758" i="7" s="1"/>
  <c r="R757" i="7"/>
  <c r="T757" i="7" s="1"/>
  <c r="S757" i="7" s="1"/>
  <c r="R756" i="7"/>
  <c r="R755" i="7"/>
  <c r="T755" i="7" s="1"/>
  <c r="S755" i="7" s="1"/>
  <c r="R754" i="7"/>
  <c r="T754" i="7" s="1"/>
  <c r="S754" i="7" s="1"/>
  <c r="R753" i="7"/>
  <c r="T753" i="7" s="1"/>
  <c r="S753" i="7" s="1"/>
  <c r="R752" i="7"/>
  <c r="T752" i="7" s="1"/>
  <c r="S752" i="7" s="1"/>
  <c r="R751" i="7"/>
  <c r="T751" i="7" s="1"/>
  <c r="S751" i="7" s="1"/>
  <c r="R750" i="7"/>
  <c r="T750" i="7" s="1"/>
  <c r="S750" i="7" s="1"/>
  <c r="R749" i="7"/>
  <c r="T749" i="7" s="1"/>
  <c r="S749" i="7" s="1"/>
  <c r="R748" i="7"/>
  <c r="R747" i="7"/>
  <c r="T747" i="7" s="1"/>
  <c r="S747" i="7" s="1"/>
  <c r="R746" i="7"/>
  <c r="T746" i="7" s="1"/>
  <c r="S746" i="7" s="1"/>
  <c r="R745" i="7"/>
  <c r="T745" i="7" s="1"/>
  <c r="S745" i="7" s="1"/>
  <c r="R744" i="7"/>
  <c r="T744" i="7" s="1"/>
  <c r="S744" i="7" s="1"/>
  <c r="R743" i="7"/>
  <c r="T743" i="7" s="1"/>
  <c r="S743" i="7" s="1"/>
  <c r="R742" i="7"/>
  <c r="T742" i="7" s="1"/>
  <c r="S742" i="7" s="1"/>
  <c r="R741" i="7"/>
  <c r="T741" i="7" s="1"/>
  <c r="S741" i="7" s="1"/>
  <c r="R740" i="7"/>
  <c r="R739" i="7"/>
  <c r="T739" i="7" s="1"/>
  <c r="S739" i="7" s="1"/>
  <c r="R738" i="7"/>
  <c r="T738" i="7" s="1"/>
  <c r="S738" i="7" s="1"/>
  <c r="R737" i="7"/>
  <c r="T737" i="7" s="1"/>
  <c r="S737" i="7" s="1"/>
  <c r="R736" i="7"/>
  <c r="T736" i="7" s="1"/>
  <c r="S736" i="7" s="1"/>
  <c r="R735" i="7"/>
  <c r="T735" i="7" s="1"/>
  <c r="S735" i="7" s="1"/>
  <c r="R734" i="7"/>
  <c r="T734" i="7" s="1"/>
  <c r="S734" i="7" s="1"/>
  <c r="R733" i="7"/>
  <c r="T733" i="7" s="1"/>
  <c r="S733" i="7" s="1"/>
  <c r="R732" i="7"/>
  <c r="R731" i="7"/>
  <c r="T731" i="7" s="1"/>
  <c r="S731" i="7" s="1"/>
  <c r="R730" i="7"/>
  <c r="T730" i="7" s="1"/>
  <c r="S730" i="7" s="1"/>
  <c r="R729" i="7"/>
  <c r="T729" i="7" s="1"/>
  <c r="S729" i="7" s="1"/>
  <c r="R728" i="7"/>
  <c r="T728" i="7" s="1"/>
  <c r="S728" i="7" s="1"/>
  <c r="R727" i="7"/>
  <c r="T727" i="7" s="1"/>
  <c r="S727" i="7" s="1"/>
  <c r="R726" i="7"/>
  <c r="T726" i="7" s="1"/>
  <c r="S726" i="7" s="1"/>
  <c r="R725" i="7"/>
  <c r="R724" i="7"/>
  <c r="R723" i="7"/>
  <c r="T723" i="7" s="1"/>
  <c r="S723" i="7" s="1"/>
  <c r="R722" i="7"/>
  <c r="T722" i="7" s="1"/>
  <c r="S722" i="7" s="1"/>
  <c r="R721" i="7"/>
  <c r="T721" i="7" s="1"/>
  <c r="S721" i="7" s="1"/>
  <c r="R720" i="7"/>
  <c r="T720" i="7" s="1"/>
  <c r="S720" i="7" s="1"/>
  <c r="R719" i="7"/>
  <c r="T719" i="7" s="1"/>
  <c r="S719" i="7" s="1"/>
  <c r="R718" i="7"/>
  <c r="T718" i="7" s="1"/>
  <c r="S718" i="7" s="1"/>
  <c r="R717" i="7"/>
  <c r="T717" i="7" s="1"/>
  <c r="S717" i="7" s="1"/>
  <c r="R716" i="7"/>
  <c r="R715" i="7"/>
  <c r="T715" i="7" s="1"/>
  <c r="S715" i="7" s="1"/>
  <c r="R714" i="7"/>
  <c r="T714" i="7" s="1"/>
  <c r="S714" i="7" s="1"/>
  <c r="R713" i="7"/>
  <c r="T713" i="7" s="1"/>
  <c r="S713" i="7" s="1"/>
  <c r="R712" i="7"/>
  <c r="T712" i="7" s="1"/>
  <c r="S712" i="7" s="1"/>
  <c r="R711" i="7"/>
  <c r="T711" i="7" s="1"/>
  <c r="S711" i="7" s="1"/>
  <c r="R710" i="7"/>
  <c r="T710" i="7" s="1"/>
  <c r="S710" i="7" s="1"/>
  <c r="R709" i="7"/>
  <c r="T709" i="7" s="1"/>
  <c r="S709" i="7" s="1"/>
  <c r="R708" i="7"/>
  <c r="T708" i="7" s="1"/>
  <c r="S708" i="7" s="1"/>
  <c r="R707" i="7"/>
  <c r="R706" i="7"/>
  <c r="T706" i="7" s="1"/>
  <c r="S706" i="7" s="1"/>
  <c r="R705" i="7"/>
  <c r="T705" i="7" s="1"/>
  <c r="S705" i="7" s="1"/>
  <c r="R704" i="7"/>
  <c r="T704" i="7" s="1"/>
  <c r="S704" i="7" s="1"/>
  <c r="R703" i="7"/>
  <c r="T703" i="7" s="1"/>
  <c r="S703" i="7" s="1"/>
  <c r="R702" i="7"/>
  <c r="T702" i="7" s="1"/>
  <c r="S702" i="7" s="1"/>
  <c r="R701" i="7"/>
  <c r="T701" i="7" s="1"/>
  <c r="S701" i="7" s="1"/>
  <c r="R700" i="7"/>
  <c r="T700" i="7" s="1"/>
  <c r="S700" i="7" s="1"/>
  <c r="R699" i="7"/>
  <c r="R698" i="7"/>
  <c r="T698" i="7" s="1"/>
  <c r="S698" i="7" s="1"/>
  <c r="R697" i="7"/>
  <c r="T697" i="7" s="1"/>
  <c r="S697" i="7" s="1"/>
  <c r="R696" i="7"/>
  <c r="T696" i="7" s="1"/>
  <c r="S696" i="7" s="1"/>
  <c r="R695" i="7"/>
  <c r="T695" i="7" s="1"/>
  <c r="S695" i="7" s="1"/>
  <c r="R694" i="7"/>
  <c r="T694" i="7" s="1"/>
  <c r="S694" i="7" s="1"/>
  <c r="R693" i="7"/>
  <c r="T693" i="7" s="1"/>
  <c r="S693" i="7" s="1"/>
  <c r="R692" i="7"/>
  <c r="T692" i="7" s="1"/>
  <c r="S692" i="7" s="1"/>
  <c r="R691" i="7"/>
  <c r="T691" i="7" s="1"/>
  <c r="S691" i="7" s="1"/>
  <c r="R690" i="7"/>
  <c r="R689" i="7"/>
  <c r="T689" i="7" s="1"/>
  <c r="S689" i="7" s="1"/>
  <c r="R688" i="7"/>
  <c r="T688" i="7" s="1"/>
  <c r="S688" i="7" s="1"/>
  <c r="R687" i="7"/>
  <c r="T687" i="7" s="1"/>
  <c r="S687" i="7" s="1"/>
  <c r="R686" i="7"/>
  <c r="T686" i="7" s="1"/>
  <c r="S686" i="7" s="1"/>
  <c r="R685" i="7"/>
  <c r="T685" i="7" s="1"/>
  <c r="S685" i="7" s="1"/>
  <c r="R684" i="7"/>
  <c r="T684" i="7" s="1"/>
  <c r="S684" i="7" s="1"/>
  <c r="R683" i="7"/>
  <c r="T683" i="7" s="1"/>
  <c r="S683" i="7" s="1"/>
  <c r="R682" i="7"/>
  <c r="R681" i="7"/>
  <c r="T681" i="7" s="1"/>
  <c r="S681" i="7" s="1"/>
  <c r="R680" i="7"/>
  <c r="T680" i="7" s="1"/>
  <c r="S680" i="7" s="1"/>
  <c r="R679" i="7"/>
  <c r="T679" i="7" s="1"/>
  <c r="S679" i="7" s="1"/>
  <c r="R678" i="7"/>
  <c r="T678" i="7" s="1"/>
  <c r="S678" i="7" s="1"/>
  <c r="R677" i="7"/>
  <c r="T677" i="7" s="1"/>
  <c r="S677" i="7" s="1"/>
  <c r="R676" i="7"/>
  <c r="T676" i="7" s="1"/>
  <c r="S676" i="7" s="1"/>
  <c r="R675" i="7"/>
  <c r="T675" i="7" s="1"/>
  <c r="S675" i="7" s="1"/>
  <c r="R674" i="7"/>
  <c r="R673" i="7"/>
  <c r="T673" i="7" s="1"/>
  <c r="S673" i="7" s="1"/>
  <c r="R672" i="7"/>
  <c r="T672" i="7" s="1"/>
  <c r="S672" i="7" s="1"/>
  <c r="R671" i="7"/>
  <c r="T671" i="7" s="1"/>
  <c r="S671" i="7" s="1"/>
  <c r="R670" i="7"/>
  <c r="T670" i="7" s="1"/>
  <c r="S670" i="7" s="1"/>
  <c r="R669" i="7"/>
  <c r="T669" i="7" s="1"/>
  <c r="S669" i="7" s="1"/>
  <c r="R668" i="7"/>
  <c r="T668" i="7" s="1"/>
  <c r="S668" i="7" s="1"/>
  <c r="R667" i="7"/>
  <c r="T667" i="7" s="1"/>
  <c r="S667" i="7" s="1"/>
  <c r="R666" i="7"/>
  <c r="R665" i="7"/>
  <c r="T665" i="7" s="1"/>
  <c r="S665" i="7" s="1"/>
  <c r="R664" i="7"/>
  <c r="T664" i="7" s="1"/>
  <c r="S664" i="7" s="1"/>
  <c r="R663" i="7"/>
  <c r="T663" i="7" s="1"/>
  <c r="S663" i="7" s="1"/>
  <c r="R662" i="7"/>
  <c r="T662" i="7" s="1"/>
  <c r="S662" i="7" s="1"/>
  <c r="R661" i="7"/>
  <c r="T661" i="7" s="1"/>
  <c r="S661" i="7" s="1"/>
  <c r="R660" i="7"/>
  <c r="T660" i="7" s="1"/>
  <c r="S660" i="7" s="1"/>
  <c r="R659" i="7"/>
  <c r="T659" i="7" s="1"/>
  <c r="S659" i="7" s="1"/>
  <c r="R658" i="7"/>
  <c r="R657" i="7"/>
  <c r="T657" i="7" s="1"/>
  <c r="S657" i="7" s="1"/>
  <c r="R656" i="7"/>
  <c r="T656" i="7" s="1"/>
  <c r="S656" i="7" s="1"/>
  <c r="R655" i="7"/>
  <c r="T655" i="7" s="1"/>
  <c r="S655" i="7" s="1"/>
  <c r="R654" i="7"/>
  <c r="T654" i="7" s="1"/>
  <c r="S654" i="7" s="1"/>
  <c r="R653" i="7"/>
  <c r="T653" i="7" s="1"/>
  <c r="S653" i="7" s="1"/>
  <c r="R652" i="7"/>
  <c r="T652" i="7" s="1"/>
  <c r="S652" i="7" s="1"/>
  <c r="R651" i="7"/>
  <c r="T651" i="7" s="1"/>
  <c r="S651" i="7" s="1"/>
  <c r="R650" i="7"/>
  <c r="R649" i="7"/>
  <c r="T649" i="7" s="1"/>
  <c r="S649" i="7" s="1"/>
  <c r="R648" i="7"/>
  <c r="T648" i="7" s="1"/>
  <c r="S648" i="7" s="1"/>
  <c r="R647" i="7"/>
  <c r="T647" i="7" s="1"/>
  <c r="S647" i="7" s="1"/>
  <c r="R646" i="7"/>
  <c r="T646" i="7" s="1"/>
  <c r="S646" i="7" s="1"/>
  <c r="R645" i="7"/>
  <c r="T645" i="7" s="1"/>
  <c r="S645" i="7" s="1"/>
  <c r="R644" i="7"/>
  <c r="T644" i="7" s="1"/>
  <c r="S644" i="7" s="1"/>
  <c r="R643" i="7"/>
  <c r="T643" i="7" s="1"/>
  <c r="S643" i="7" s="1"/>
  <c r="R642" i="7"/>
  <c r="R641" i="7"/>
  <c r="T641" i="7" s="1"/>
  <c r="S641" i="7" s="1"/>
  <c r="R640" i="7"/>
  <c r="T640" i="7" s="1"/>
  <c r="S640" i="7" s="1"/>
  <c r="R639" i="7"/>
  <c r="T639" i="7" s="1"/>
  <c r="S639" i="7" s="1"/>
  <c r="R638" i="7"/>
  <c r="T638" i="7" s="1"/>
  <c r="S638" i="7" s="1"/>
  <c r="R637" i="7"/>
  <c r="T637" i="7" s="1"/>
  <c r="S637" i="7" s="1"/>
  <c r="R636" i="7"/>
  <c r="T636" i="7" s="1"/>
  <c r="S636" i="7" s="1"/>
  <c r="R635" i="7"/>
  <c r="T635" i="7" s="1"/>
  <c r="S635" i="7" s="1"/>
  <c r="R634" i="7"/>
  <c r="T634" i="7" s="1"/>
  <c r="S634" i="7" s="1"/>
  <c r="R633" i="7"/>
  <c r="R632" i="7"/>
  <c r="T632" i="7" s="1"/>
  <c r="S632" i="7" s="1"/>
  <c r="R631" i="7"/>
  <c r="T631" i="7" s="1"/>
  <c r="S631" i="7" s="1"/>
  <c r="R630" i="7"/>
  <c r="T630" i="7" s="1"/>
  <c r="S630" i="7" s="1"/>
  <c r="R629" i="7"/>
  <c r="T629" i="7" s="1"/>
  <c r="S629" i="7" s="1"/>
  <c r="R628" i="7"/>
  <c r="T628" i="7" s="1"/>
  <c r="S628" i="7" s="1"/>
  <c r="R627" i="7"/>
  <c r="T627" i="7" s="1"/>
  <c r="S627" i="7" s="1"/>
  <c r="R626" i="7"/>
  <c r="T626" i="7" s="1"/>
  <c r="S626" i="7" s="1"/>
  <c r="R625" i="7"/>
  <c r="T625" i="7" s="1"/>
  <c r="S625" i="7" s="1"/>
  <c r="R624" i="7"/>
  <c r="R623" i="7"/>
  <c r="T623" i="7" s="1"/>
  <c r="S623" i="7" s="1"/>
  <c r="R622" i="7"/>
  <c r="T622" i="7" s="1"/>
  <c r="S622" i="7" s="1"/>
  <c r="R621" i="7"/>
  <c r="T621" i="7" s="1"/>
  <c r="S621" i="7" s="1"/>
  <c r="R620" i="7"/>
  <c r="T620" i="7" s="1"/>
  <c r="S620" i="7" s="1"/>
  <c r="R619" i="7"/>
  <c r="T619" i="7" s="1"/>
  <c r="S619" i="7" s="1"/>
  <c r="R618" i="7"/>
  <c r="T618" i="7" s="1"/>
  <c r="S618" i="7" s="1"/>
  <c r="R617" i="7"/>
  <c r="T617" i="7" s="1"/>
  <c r="S617" i="7" s="1"/>
  <c r="R616" i="7"/>
  <c r="T616" i="7" s="1"/>
  <c r="S616" i="7" s="1"/>
  <c r="R615" i="7"/>
  <c r="R614" i="7"/>
  <c r="T614" i="7" s="1"/>
  <c r="S614" i="7" s="1"/>
  <c r="R613" i="7"/>
  <c r="T613" i="7" s="1"/>
  <c r="S613" i="7" s="1"/>
  <c r="R612" i="7"/>
  <c r="T612" i="7" s="1"/>
  <c r="S612" i="7" s="1"/>
  <c r="R611" i="7"/>
  <c r="T611" i="7" s="1"/>
  <c r="S611" i="7" s="1"/>
  <c r="R610" i="7"/>
  <c r="T610" i="7" s="1"/>
  <c r="S610" i="7" s="1"/>
  <c r="R609" i="7"/>
  <c r="T609" i="7" s="1"/>
  <c r="S609" i="7" s="1"/>
  <c r="R608" i="7"/>
  <c r="T608" i="7" s="1"/>
  <c r="S608" i="7" s="1"/>
  <c r="R607" i="7"/>
  <c r="T607" i="7" s="1"/>
  <c r="S607" i="7" s="1"/>
  <c r="R606" i="7"/>
  <c r="R605" i="7"/>
  <c r="T605" i="7" s="1"/>
  <c r="S605" i="7" s="1"/>
  <c r="R604" i="7"/>
  <c r="T604" i="7" s="1"/>
  <c r="S604" i="7" s="1"/>
  <c r="R603" i="7"/>
  <c r="T603" i="7" s="1"/>
  <c r="S603" i="7" s="1"/>
  <c r="R602" i="7"/>
  <c r="T602" i="7" s="1"/>
  <c r="S602" i="7" s="1"/>
  <c r="R601" i="7"/>
  <c r="T601" i="7" s="1"/>
  <c r="S601" i="7" s="1"/>
  <c r="R600" i="7"/>
  <c r="T600" i="7" s="1"/>
  <c r="S600" i="7" s="1"/>
  <c r="R599" i="7"/>
  <c r="T599" i="7" s="1"/>
  <c r="S599" i="7" s="1"/>
  <c r="R598" i="7"/>
  <c r="T598" i="7" s="1"/>
  <c r="S598" i="7" s="1"/>
  <c r="R597" i="7"/>
  <c r="R596" i="7"/>
  <c r="T596" i="7" s="1"/>
  <c r="S596" i="7" s="1"/>
  <c r="R595" i="7"/>
  <c r="T595" i="7" s="1"/>
  <c r="S595" i="7" s="1"/>
  <c r="R594" i="7"/>
  <c r="T594" i="7" s="1"/>
  <c r="S594" i="7" s="1"/>
  <c r="R593" i="7"/>
  <c r="T593" i="7" s="1"/>
  <c r="S593" i="7" s="1"/>
  <c r="R592" i="7"/>
  <c r="T592" i="7" s="1"/>
  <c r="S592" i="7" s="1"/>
  <c r="R591" i="7"/>
  <c r="T591" i="7" s="1"/>
  <c r="S591" i="7" s="1"/>
  <c r="R590" i="7"/>
  <c r="T590" i="7" s="1"/>
  <c r="S590" i="7" s="1"/>
  <c r="R589" i="7"/>
  <c r="T589" i="7" s="1"/>
  <c r="S589" i="7" s="1"/>
  <c r="R588" i="7"/>
  <c r="R587" i="7"/>
  <c r="T587" i="7" s="1"/>
  <c r="S587" i="7" s="1"/>
  <c r="R586" i="7"/>
  <c r="T586" i="7" s="1"/>
  <c r="S586" i="7" s="1"/>
  <c r="R585" i="7"/>
  <c r="T585" i="7" s="1"/>
  <c r="S585" i="7" s="1"/>
  <c r="R584" i="7"/>
  <c r="T584" i="7" s="1"/>
  <c r="S584" i="7" s="1"/>
  <c r="R583" i="7"/>
  <c r="T583" i="7" s="1"/>
  <c r="S583" i="7" s="1"/>
  <c r="R582" i="7"/>
  <c r="T582" i="7" s="1"/>
  <c r="S582" i="7" s="1"/>
  <c r="R581" i="7"/>
  <c r="T581" i="7" s="1"/>
  <c r="S581" i="7" s="1"/>
  <c r="R580" i="7"/>
  <c r="T580" i="7" s="1"/>
  <c r="S580" i="7" s="1"/>
  <c r="R579" i="7"/>
  <c r="R578" i="7"/>
  <c r="T578" i="7" s="1"/>
  <c r="S578" i="7" s="1"/>
  <c r="R577" i="7"/>
  <c r="T577" i="7" s="1"/>
  <c r="S577" i="7" s="1"/>
  <c r="R576" i="7"/>
  <c r="T576" i="7" s="1"/>
  <c r="S576" i="7" s="1"/>
  <c r="R575" i="7"/>
  <c r="T575" i="7" s="1"/>
  <c r="S575" i="7" s="1"/>
  <c r="R574" i="7"/>
  <c r="T574" i="7" s="1"/>
  <c r="S574" i="7" s="1"/>
  <c r="R573" i="7"/>
  <c r="T573" i="7" s="1"/>
  <c r="S573" i="7" s="1"/>
  <c r="R572" i="7"/>
  <c r="T572" i="7" s="1"/>
  <c r="S572" i="7" s="1"/>
  <c r="R571" i="7"/>
  <c r="T571" i="7" s="1"/>
  <c r="S571" i="7" s="1"/>
  <c r="R570" i="7"/>
  <c r="R569" i="7"/>
  <c r="T569" i="7" s="1"/>
  <c r="S569" i="7" s="1"/>
  <c r="R568" i="7"/>
  <c r="T568" i="7" s="1"/>
  <c r="S568" i="7" s="1"/>
  <c r="R567" i="7"/>
  <c r="T567" i="7" s="1"/>
  <c r="S567" i="7" s="1"/>
  <c r="R566" i="7"/>
  <c r="T566" i="7" s="1"/>
  <c r="S566" i="7" s="1"/>
  <c r="R565" i="7"/>
  <c r="T565" i="7" s="1"/>
  <c r="S565" i="7" s="1"/>
  <c r="R564" i="7"/>
  <c r="T564" i="7" s="1"/>
  <c r="S564" i="7" s="1"/>
  <c r="R563" i="7"/>
  <c r="T563" i="7" s="1"/>
  <c r="S563" i="7" s="1"/>
  <c r="R562" i="7"/>
  <c r="T562" i="7" s="1"/>
  <c r="S562" i="7" s="1"/>
  <c r="R561" i="7"/>
  <c r="R560" i="7"/>
  <c r="T560" i="7" s="1"/>
  <c r="S560" i="7" s="1"/>
  <c r="R559" i="7"/>
  <c r="T559" i="7" s="1"/>
  <c r="S559" i="7" s="1"/>
  <c r="R558" i="7"/>
  <c r="T558" i="7" s="1"/>
  <c r="S558" i="7" s="1"/>
  <c r="R557" i="7"/>
  <c r="T557" i="7" s="1"/>
  <c r="S557" i="7" s="1"/>
  <c r="R556" i="7"/>
  <c r="T556" i="7" s="1"/>
  <c r="S556" i="7" s="1"/>
  <c r="R555" i="7"/>
  <c r="T555" i="7" s="1"/>
  <c r="S555" i="7" s="1"/>
  <c r="R554" i="7"/>
  <c r="T554" i="7" s="1"/>
  <c r="S554" i="7" s="1"/>
  <c r="R553" i="7"/>
  <c r="T553" i="7" s="1"/>
  <c r="S553" i="7" s="1"/>
  <c r="R552" i="7"/>
  <c r="R551" i="7"/>
  <c r="T551" i="7" s="1"/>
  <c r="S551" i="7" s="1"/>
  <c r="R550" i="7"/>
  <c r="T550" i="7" s="1"/>
  <c r="S550" i="7" s="1"/>
  <c r="R549" i="7"/>
  <c r="T549" i="7" s="1"/>
  <c r="S549" i="7" s="1"/>
  <c r="R548" i="7"/>
  <c r="T548" i="7" s="1"/>
  <c r="S548" i="7" s="1"/>
  <c r="R547" i="7"/>
  <c r="T547" i="7" s="1"/>
  <c r="S547" i="7" s="1"/>
  <c r="R546" i="7"/>
  <c r="T546" i="7" s="1"/>
  <c r="S546" i="7" s="1"/>
  <c r="R545" i="7"/>
  <c r="T545" i="7" s="1"/>
  <c r="S545" i="7" s="1"/>
  <c r="R544" i="7"/>
  <c r="T544" i="7" s="1"/>
  <c r="S544" i="7" s="1"/>
  <c r="R543" i="7"/>
  <c r="R542" i="7"/>
  <c r="T542" i="7" s="1"/>
  <c r="S542" i="7" s="1"/>
  <c r="R541" i="7"/>
  <c r="T541" i="7" s="1"/>
  <c r="S541" i="7" s="1"/>
  <c r="R540" i="7"/>
  <c r="T540" i="7" s="1"/>
  <c r="S540" i="7" s="1"/>
  <c r="R539" i="7"/>
  <c r="T539" i="7" s="1"/>
  <c r="S539" i="7" s="1"/>
  <c r="R538" i="7"/>
  <c r="T538" i="7" s="1"/>
  <c r="S538" i="7" s="1"/>
  <c r="R537" i="7"/>
  <c r="T537" i="7" s="1"/>
  <c r="S537" i="7" s="1"/>
  <c r="R536" i="7"/>
  <c r="T536" i="7" s="1"/>
  <c r="S536" i="7" s="1"/>
  <c r="R535" i="7"/>
  <c r="T535" i="7" s="1"/>
  <c r="S535" i="7" s="1"/>
  <c r="R534" i="7"/>
  <c r="R533" i="7"/>
  <c r="T533" i="7" s="1"/>
  <c r="S533" i="7" s="1"/>
  <c r="R532" i="7"/>
  <c r="T532" i="7" s="1"/>
  <c r="S532" i="7" s="1"/>
  <c r="R531" i="7"/>
  <c r="T531" i="7" s="1"/>
  <c r="S531" i="7" s="1"/>
  <c r="R530" i="7"/>
  <c r="T530" i="7" s="1"/>
  <c r="S530" i="7" s="1"/>
  <c r="R529" i="7"/>
  <c r="T529" i="7" s="1"/>
  <c r="S529" i="7" s="1"/>
  <c r="R528" i="7"/>
  <c r="T528" i="7" s="1"/>
  <c r="S528" i="7" s="1"/>
  <c r="R527" i="7"/>
  <c r="T527" i="7" s="1"/>
  <c r="S527" i="7" s="1"/>
  <c r="R526" i="7"/>
  <c r="T526" i="7" s="1"/>
  <c r="S526" i="7" s="1"/>
  <c r="R525" i="7"/>
  <c r="R524" i="7"/>
  <c r="T524" i="7" s="1"/>
  <c r="S524" i="7" s="1"/>
  <c r="R523" i="7"/>
  <c r="T523" i="7" s="1"/>
  <c r="S523" i="7" s="1"/>
  <c r="R522" i="7"/>
  <c r="T522" i="7" s="1"/>
  <c r="S522" i="7" s="1"/>
  <c r="R521" i="7"/>
  <c r="T521" i="7" s="1"/>
  <c r="S521" i="7" s="1"/>
  <c r="R520" i="7"/>
  <c r="T520" i="7" s="1"/>
  <c r="S520" i="7" s="1"/>
  <c r="R519" i="7"/>
  <c r="T519" i="7" s="1"/>
  <c r="S519" i="7" s="1"/>
  <c r="R518" i="7"/>
  <c r="T518" i="7" s="1"/>
  <c r="S518" i="7" s="1"/>
  <c r="R517" i="7"/>
  <c r="T517" i="7" s="1"/>
  <c r="S517" i="7" s="1"/>
  <c r="R516" i="7"/>
  <c r="R515" i="7"/>
  <c r="T515" i="7" s="1"/>
  <c r="S515" i="7" s="1"/>
  <c r="R514" i="7"/>
  <c r="T514" i="7" s="1"/>
  <c r="S514" i="7" s="1"/>
  <c r="R513" i="7"/>
  <c r="T513" i="7" s="1"/>
  <c r="S513" i="7" s="1"/>
  <c r="R512" i="7"/>
  <c r="T512" i="7" s="1"/>
  <c r="S512" i="7" s="1"/>
  <c r="R511" i="7"/>
  <c r="T511" i="7" s="1"/>
  <c r="S511" i="7" s="1"/>
  <c r="R510" i="7"/>
  <c r="T510" i="7" s="1"/>
  <c r="S510" i="7" s="1"/>
  <c r="R509" i="7"/>
  <c r="T509" i="7" s="1"/>
  <c r="S509" i="7" s="1"/>
  <c r="R508" i="7"/>
  <c r="T508" i="7" s="1"/>
  <c r="S508" i="7" s="1"/>
  <c r="R507" i="7"/>
  <c r="R506" i="7"/>
  <c r="T506" i="7" s="1"/>
  <c r="S506" i="7" s="1"/>
  <c r="R505" i="7"/>
  <c r="T505" i="7" s="1"/>
  <c r="S505" i="7" s="1"/>
  <c r="R504" i="7"/>
  <c r="T504" i="7" s="1"/>
  <c r="S504" i="7" s="1"/>
  <c r="R503" i="7"/>
  <c r="T503" i="7" s="1"/>
  <c r="S503" i="7" s="1"/>
  <c r="R502" i="7"/>
  <c r="T502" i="7" s="1"/>
  <c r="S502" i="7" s="1"/>
  <c r="R501" i="7"/>
  <c r="T501" i="7" s="1"/>
  <c r="S501" i="7" s="1"/>
  <c r="R500" i="7"/>
  <c r="T500" i="7" s="1"/>
  <c r="S500" i="7" s="1"/>
  <c r="R499" i="7"/>
  <c r="T499" i="7" s="1"/>
  <c r="S499" i="7" s="1"/>
  <c r="R498" i="7"/>
  <c r="R497" i="7"/>
  <c r="T497" i="7" s="1"/>
  <c r="S497" i="7" s="1"/>
  <c r="R496" i="7"/>
  <c r="T496" i="7" s="1"/>
  <c r="S496" i="7" s="1"/>
  <c r="R495" i="7"/>
  <c r="T495" i="7" s="1"/>
  <c r="S495" i="7" s="1"/>
  <c r="R494" i="7"/>
  <c r="T494" i="7" s="1"/>
  <c r="S494" i="7" s="1"/>
  <c r="R493" i="7"/>
  <c r="T493" i="7" s="1"/>
  <c r="S493" i="7" s="1"/>
  <c r="R492" i="7"/>
  <c r="T492" i="7" s="1"/>
  <c r="S492" i="7" s="1"/>
  <c r="R491" i="7"/>
  <c r="T491" i="7" s="1"/>
  <c r="S491" i="7" s="1"/>
  <c r="R490" i="7"/>
  <c r="T490" i="7" s="1"/>
  <c r="S490" i="7" s="1"/>
  <c r="R489" i="7"/>
  <c r="R488" i="7"/>
  <c r="T488" i="7" s="1"/>
  <c r="S488" i="7" s="1"/>
  <c r="R487" i="7"/>
  <c r="T487" i="7" s="1"/>
  <c r="S487" i="7" s="1"/>
  <c r="R486" i="7"/>
  <c r="T486" i="7" s="1"/>
  <c r="S486" i="7" s="1"/>
  <c r="R485" i="7"/>
  <c r="T485" i="7" s="1"/>
  <c r="S485" i="7" s="1"/>
  <c r="R484" i="7"/>
  <c r="T484" i="7" s="1"/>
  <c r="S484" i="7" s="1"/>
  <c r="R483" i="7"/>
  <c r="T483" i="7" s="1"/>
  <c r="S483" i="7" s="1"/>
  <c r="R482" i="7"/>
  <c r="T482" i="7" s="1"/>
  <c r="S482" i="7" s="1"/>
  <c r="R481" i="7"/>
  <c r="T481" i="7" s="1"/>
  <c r="S481" i="7" s="1"/>
  <c r="R480" i="7"/>
  <c r="R479" i="7"/>
  <c r="T479" i="7" s="1"/>
  <c r="S479" i="7" s="1"/>
  <c r="R478" i="7"/>
  <c r="T478" i="7" s="1"/>
  <c r="S478" i="7" s="1"/>
  <c r="R477" i="7"/>
  <c r="T477" i="7" s="1"/>
  <c r="S477" i="7" s="1"/>
  <c r="R476" i="7"/>
  <c r="T476" i="7" s="1"/>
  <c r="S476" i="7" s="1"/>
  <c r="R475" i="7"/>
  <c r="T475" i="7" s="1"/>
  <c r="S475" i="7" s="1"/>
  <c r="R474" i="7"/>
  <c r="T474" i="7" s="1"/>
  <c r="S474" i="7" s="1"/>
  <c r="R473" i="7"/>
  <c r="T473" i="7" s="1"/>
  <c r="S473" i="7" s="1"/>
  <c r="R472" i="7"/>
  <c r="T472" i="7" s="1"/>
  <c r="S472" i="7" s="1"/>
  <c r="R471" i="7"/>
  <c r="R470" i="7"/>
  <c r="T470" i="7" s="1"/>
  <c r="S470" i="7" s="1"/>
  <c r="R469" i="7"/>
  <c r="T469" i="7" s="1"/>
  <c r="S469" i="7" s="1"/>
  <c r="R468" i="7"/>
  <c r="T468" i="7" s="1"/>
  <c r="S468" i="7" s="1"/>
  <c r="R467" i="7"/>
  <c r="T467" i="7" s="1"/>
  <c r="S467" i="7" s="1"/>
  <c r="R466" i="7"/>
  <c r="T466" i="7" s="1"/>
  <c r="S466" i="7" s="1"/>
  <c r="R465" i="7"/>
  <c r="T465" i="7" s="1"/>
  <c r="S465" i="7" s="1"/>
  <c r="R464" i="7"/>
  <c r="T464" i="7" s="1"/>
  <c r="S464" i="7" s="1"/>
  <c r="R463" i="7"/>
  <c r="T463" i="7" s="1"/>
  <c r="S463" i="7" s="1"/>
  <c r="R462" i="7"/>
  <c r="R461" i="7"/>
  <c r="T461" i="7" s="1"/>
  <c r="S461" i="7" s="1"/>
  <c r="R460" i="7"/>
  <c r="T460" i="7" s="1"/>
  <c r="S460" i="7" s="1"/>
  <c r="R459" i="7"/>
  <c r="T459" i="7" s="1"/>
  <c r="S459" i="7" s="1"/>
  <c r="R458" i="7"/>
  <c r="T458" i="7" s="1"/>
  <c r="S458" i="7" s="1"/>
  <c r="R457" i="7"/>
  <c r="T457" i="7" s="1"/>
  <c r="S457" i="7" s="1"/>
  <c r="R456" i="7"/>
  <c r="T456" i="7" s="1"/>
  <c r="S456" i="7" s="1"/>
  <c r="R455" i="7"/>
  <c r="T455" i="7" s="1"/>
  <c r="S455" i="7" s="1"/>
  <c r="R454" i="7"/>
  <c r="R453" i="7"/>
  <c r="T453" i="7" s="1"/>
  <c r="S453" i="7" s="1"/>
  <c r="R452" i="7"/>
  <c r="T452" i="7" s="1"/>
  <c r="S452" i="7" s="1"/>
  <c r="R451" i="7"/>
  <c r="T451" i="7" s="1"/>
  <c r="S451" i="7" s="1"/>
  <c r="R450" i="7"/>
  <c r="T450" i="7" s="1"/>
  <c r="S450" i="7" s="1"/>
  <c r="R449" i="7"/>
  <c r="T449" i="7" s="1"/>
  <c r="S449" i="7" s="1"/>
  <c r="R448" i="7"/>
  <c r="T448" i="7" s="1"/>
  <c r="S448" i="7" s="1"/>
  <c r="R447" i="7"/>
  <c r="T447" i="7" s="1"/>
  <c r="S447" i="7" s="1"/>
  <c r="R446" i="7"/>
  <c r="T446" i="7" s="1"/>
  <c r="S446" i="7" s="1"/>
  <c r="R445" i="7"/>
  <c r="R444" i="7"/>
  <c r="T444" i="7" s="1"/>
  <c r="S444" i="7" s="1"/>
  <c r="R443" i="7"/>
  <c r="T443" i="7" s="1"/>
  <c r="S443" i="7" s="1"/>
  <c r="R442" i="7"/>
  <c r="T442" i="7" s="1"/>
  <c r="S442" i="7" s="1"/>
  <c r="R441" i="7"/>
  <c r="T441" i="7" s="1"/>
  <c r="S441" i="7" s="1"/>
  <c r="R440" i="7"/>
  <c r="T440" i="7" s="1"/>
  <c r="S440" i="7" s="1"/>
  <c r="R439" i="7"/>
  <c r="T439" i="7" s="1"/>
  <c r="S439" i="7" s="1"/>
  <c r="R438" i="7"/>
  <c r="T438" i="7" s="1"/>
  <c r="S438" i="7" s="1"/>
  <c r="R437" i="7"/>
  <c r="T437" i="7" s="1"/>
  <c r="S437" i="7" s="1"/>
  <c r="R436" i="7"/>
  <c r="R435" i="7"/>
  <c r="T435" i="7" s="1"/>
  <c r="S435" i="7" s="1"/>
  <c r="R434" i="7"/>
  <c r="T434" i="7" s="1"/>
  <c r="S434" i="7" s="1"/>
  <c r="R433" i="7"/>
  <c r="T433" i="7" s="1"/>
  <c r="S433" i="7" s="1"/>
  <c r="R432" i="7"/>
  <c r="T432" i="7" s="1"/>
  <c r="S432" i="7" s="1"/>
  <c r="R431" i="7"/>
  <c r="T431" i="7" s="1"/>
  <c r="S431" i="7" s="1"/>
  <c r="R430" i="7"/>
  <c r="T430" i="7" s="1"/>
  <c r="S430" i="7" s="1"/>
  <c r="R429" i="7"/>
  <c r="T429" i="7" s="1"/>
  <c r="S429" i="7" s="1"/>
  <c r="R428" i="7"/>
  <c r="T428" i="7" s="1"/>
  <c r="S428" i="7" s="1"/>
  <c r="R427" i="7"/>
  <c r="R426" i="7"/>
  <c r="T426" i="7" s="1"/>
  <c r="S426" i="7" s="1"/>
  <c r="R425" i="7"/>
  <c r="T425" i="7" s="1"/>
  <c r="S425" i="7" s="1"/>
  <c r="R424" i="7"/>
  <c r="T424" i="7" s="1"/>
  <c r="S424" i="7" s="1"/>
  <c r="R423" i="7"/>
  <c r="T423" i="7" s="1"/>
  <c r="S423" i="7" s="1"/>
  <c r="R422" i="7"/>
  <c r="T422" i="7" s="1"/>
  <c r="S422" i="7" s="1"/>
  <c r="R421" i="7"/>
  <c r="T421" i="7" s="1"/>
  <c r="S421" i="7" s="1"/>
  <c r="R420" i="7"/>
  <c r="T420" i="7" s="1"/>
  <c r="S420" i="7" s="1"/>
  <c r="R419" i="7"/>
  <c r="T419" i="7" s="1"/>
  <c r="S419" i="7" s="1"/>
  <c r="R418" i="7"/>
  <c r="R417" i="7"/>
  <c r="T417" i="7" s="1"/>
  <c r="S417" i="7" s="1"/>
  <c r="R416" i="7"/>
  <c r="T416" i="7" s="1"/>
  <c r="S416" i="7" s="1"/>
  <c r="R415" i="7"/>
  <c r="T415" i="7" s="1"/>
  <c r="S415" i="7" s="1"/>
  <c r="R414" i="7"/>
  <c r="T414" i="7" s="1"/>
  <c r="S414" i="7" s="1"/>
  <c r="R413" i="7"/>
  <c r="T413" i="7" s="1"/>
  <c r="S413" i="7" s="1"/>
  <c r="R412" i="7"/>
  <c r="T412" i="7" s="1"/>
  <c r="S412" i="7" s="1"/>
  <c r="R411" i="7"/>
  <c r="T411" i="7" s="1"/>
  <c r="S411" i="7" s="1"/>
  <c r="R410" i="7"/>
  <c r="T410" i="7" s="1"/>
  <c r="S410" i="7" s="1"/>
  <c r="R409" i="7"/>
  <c r="R408" i="7"/>
  <c r="T408" i="7" s="1"/>
  <c r="S408" i="7" s="1"/>
  <c r="R407" i="7"/>
  <c r="T407" i="7" s="1"/>
  <c r="S407" i="7" s="1"/>
  <c r="R406" i="7"/>
  <c r="T406" i="7" s="1"/>
  <c r="S406" i="7" s="1"/>
  <c r="R405" i="7"/>
  <c r="T405" i="7" s="1"/>
  <c r="S405" i="7" s="1"/>
  <c r="R404" i="7"/>
  <c r="T404" i="7" s="1"/>
  <c r="S404" i="7" s="1"/>
  <c r="R403" i="7"/>
  <c r="T403" i="7" s="1"/>
  <c r="S403" i="7" s="1"/>
  <c r="R402" i="7"/>
  <c r="T402" i="7" s="1"/>
  <c r="S402" i="7" s="1"/>
  <c r="R401" i="7"/>
  <c r="R400" i="7"/>
  <c r="T400" i="7" s="1"/>
  <c r="S400" i="7" s="1"/>
  <c r="R399" i="7"/>
  <c r="T399" i="7" s="1"/>
  <c r="S399" i="7" s="1"/>
  <c r="R398" i="7"/>
  <c r="T398" i="7" s="1"/>
  <c r="S398" i="7" s="1"/>
  <c r="R397" i="7"/>
  <c r="T397" i="7" s="1"/>
  <c r="S397" i="7" s="1"/>
  <c r="R396" i="7"/>
  <c r="T396" i="7" s="1"/>
  <c r="S396" i="7" s="1"/>
  <c r="R395" i="7"/>
  <c r="T395" i="7" s="1"/>
  <c r="S395" i="7" s="1"/>
  <c r="R394" i="7"/>
  <c r="T394" i="7" s="1"/>
  <c r="S394" i="7" s="1"/>
  <c r="R393" i="7"/>
  <c r="T393" i="7" s="1"/>
  <c r="S393" i="7" s="1"/>
  <c r="R392" i="7"/>
  <c r="R391" i="7"/>
  <c r="T391" i="7" s="1"/>
  <c r="S391" i="7" s="1"/>
  <c r="R390" i="7"/>
  <c r="T390" i="7" s="1"/>
  <c r="S390" i="7" s="1"/>
  <c r="R389" i="7"/>
  <c r="T389" i="7" s="1"/>
  <c r="S389" i="7" s="1"/>
  <c r="R388" i="7"/>
  <c r="T388" i="7" s="1"/>
  <c r="S388" i="7" s="1"/>
  <c r="R387" i="7"/>
  <c r="T387" i="7" s="1"/>
  <c r="S387" i="7" s="1"/>
  <c r="R386" i="7"/>
  <c r="T386" i="7" s="1"/>
  <c r="S386" i="7" s="1"/>
  <c r="R385" i="7"/>
  <c r="T385" i="7" s="1"/>
  <c r="S385" i="7" s="1"/>
  <c r="R384" i="7"/>
  <c r="T384" i="7" s="1"/>
  <c r="S384" i="7" s="1"/>
  <c r="R383" i="7"/>
  <c r="R382" i="7"/>
  <c r="T382" i="7" s="1"/>
  <c r="S382" i="7" s="1"/>
  <c r="R381" i="7"/>
  <c r="T381" i="7" s="1"/>
  <c r="S381" i="7" s="1"/>
  <c r="R380" i="7"/>
  <c r="T380" i="7" s="1"/>
  <c r="S380" i="7" s="1"/>
  <c r="R379" i="7"/>
  <c r="T379" i="7" s="1"/>
  <c r="S379" i="7" s="1"/>
  <c r="R378" i="7"/>
  <c r="T378" i="7" s="1"/>
  <c r="S378" i="7" s="1"/>
  <c r="R377" i="7"/>
  <c r="T377" i="7" s="1"/>
  <c r="S377" i="7" s="1"/>
  <c r="R376" i="7"/>
  <c r="T376" i="7" s="1"/>
  <c r="S376" i="7" s="1"/>
  <c r="R375" i="7"/>
  <c r="T375" i="7" s="1"/>
  <c r="S375" i="7" s="1"/>
  <c r="R374" i="7"/>
  <c r="R373" i="7"/>
  <c r="T373" i="7" s="1"/>
  <c r="S373" i="7" s="1"/>
  <c r="R372" i="7"/>
  <c r="T372" i="7" s="1"/>
  <c r="S372" i="7" s="1"/>
  <c r="R371" i="7"/>
  <c r="T371" i="7" s="1"/>
  <c r="S371" i="7" s="1"/>
  <c r="R370" i="7"/>
  <c r="T370" i="7" s="1"/>
  <c r="S370" i="7" s="1"/>
  <c r="R369" i="7"/>
  <c r="T369" i="7" s="1"/>
  <c r="S369" i="7" s="1"/>
  <c r="R368" i="7"/>
  <c r="T368" i="7" s="1"/>
  <c r="S368" i="7" s="1"/>
  <c r="R367" i="7"/>
  <c r="T367" i="7" s="1"/>
  <c r="S367" i="7" s="1"/>
  <c r="R366" i="7"/>
  <c r="R365" i="7"/>
  <c r="T365" i="7" s="1"/>
  <c r="S365" i="7" s="1"/>
  <c r="R364" i="7"/>
  <c r="T364" i="7" s="1"/>
  <c r="S364" i="7" s="1"/>
  <c r="R363" i="7"/>
  <c r="T363" i="7" s="1"/>
  <c r="S363" i="7" s="1"/>
  <c r="R362" i="7"/>
  <c r="T362" i="7" s="1"/>
  <c r="S362" i="7" s="1"/>
  <c r="R361" i="7"/>
  <c r="T361" i="7" s="1"/>
  <c r="S361" i="7" s="1"/>
  <c r="R360" i="7"/>
  <c r="T360" i="7" s="1"/>
  <c r="S360" i="7" s="1"/>
  <c r="R359" i="7"/>
  <c r="T359" i="7" s="1"/>
  <c r="S359" i="7" s="1"/>
  <c r="R358" i="7"/>
  <c r="R357" i="7"/>
  <c r="T357" i="7" s="1"/>
  <c r="S357" i="7" s="1"/>
  <c r="R356" i="7"/>
  <c r="T356" i="7" s="1"/>
  <c r="S356" i="7" s="1"/>
  <c r="R355" i="7"/>
  <c r="T355" i="7" s="1"/>
  <c r="S355" i="7" s="1"/>
  <c r="R354" i="7"/>
  <c r="T354" i="7" s="1"/>
  <c r="S354" i="7" s="1"/>
  <c r="R353" i="7"/>
  <c r="T353" i="7" s="1"/>
  <c r="S353" i="7" s="1"/>
  <c r="R352" i="7"/>
  <c r="T352" i="7" s="1"/>
  <c r="S352" i="7" s="1"/>
  <c r="R351" i="7"/>
  <c r="T351" i="7" s="1"/>
  <c r="S351" i="7" s="1"/>
  <c r="R350" i="7"/>
  <c r="T350" i="7" s="1"/>
  <c r="S350" i="7" s="1"/>
  <c r="R349" i="7"/>
  <c r="R348" i="7"/>
  <c r="T348" i="7" s="1"/>
  <c r="S348" i="7" s="1"/>
  <c r="R347" i="7"/>
  <c r="T347" i="7" s="1"/>
  <c r="S347" i="7" s="1"/>
  <c r="R346" i="7"/>
  <c r="T346" i="7" s="1"/>
  <c r="S346" i="7" s="1"/>
  <c r="R345" i="7"/>
  <c r="T345" i="7" s="1"/>
  <c r="S345" i="7" s="1"/>
  <c r="R344" i="7"/>
  <c r="T344" i="7" s="1"/>
  <c r="S344" i="7" s="1"/>
  <c r="R343" i="7"/>
  <c r="T343" i="7" s="1"/>
  <c r="S343" i="7" s="1"/>
  <c r="R342" i="7"/>
  <c r="T342" i="7" s="1"/>
  <c r="S342" i="7" s="1"/>
  <c r="R341" i="7"/>
  <c r="T341" i="7" s="1"/>
  <c r="S341" i="7" s="1"/>
  <c r="R340" i="7"/>
  <c r="R339" i="7"/>
  <c r="T339" i="7" s="1"/>
  <c r="S339" i="7" s="1"/>
  <c r="R338" i="7"/>
  <c r="T338" i="7" s="1"/>
  <c r="S338" i="7" s="1"/>
  <c r="R337" i="7"/>
  <c r="T337" i="7" s="1"/>
  <c r="S337" i="7" s="1"/>
  <c r="R336" i="7"/>
  <c r="T336" i="7" s="1"/>
  <c r="S336" i="7" s="1"/>
  <c r="R335" i="7"/>
  <c r="T335" i="7" s="1"/>
  <c r="S335" i="7" s="1"/>
  <c r="R334" i="7"/>
  <c r="T334" i="7" s="1"/>
  <c r="S334" i="7" s="1"/>
  <c r="R333" i="7"/>
  <c r="T333" i="7" s="1"/>
  <c r="S333" i="7" s="1"/>
  <c r="R332" i="7"/>
  <c r="T332" i="7" s="1"/>
  <c r="S332" i="7" s="1"/>
  <c r="R331" i="7"/>
  <c r="R330" i="7"/>
  <c r="T330" i="7" s="1"/>
  <c r="S330" i="7" s="1"/>
  <c r="R329" i="7"/>
  <c r="T329" i="7" s="1"/>
  <c r="S329" i="7" s="1"/>
  <c r="R328" i="7"/>
  <c r="T328" i="7" s="1"/>
  <c r="S328" i="7" s="1"/>
  <c r="R327" i="7"/>
  <c r="T327" i="7" s="1"/>
  <c r="S327" i="7" s="1"/>
  <c r="R326" i="7"/>
  <c r="T326" i="7" s="1"/>
  <c r="S326" i="7" s="1"/>
  <c r="R325" i="7"/>
  <c r="T325" i="7" s="1"/>
  <c r="S325" i="7" s="1"/>
  <c r="R324" i="7"/>
  <c r="T324" i="7" s="1"/>
  <c r="S324" i="7" s="1"/>
  <c r="R323" i="7"/>
  <c r="T323" i="7" s="1"/>
  <c r="S323" i="7" s="1"/>
  <c r="R322" i="7"/>
  <c r="R321" i="7"/>
  <c r="T321" i="7" s="1"/>
  <c r="S321" i="7" s="1"/>
  <c r="R320" i="7"/>
  <c r="T320" i="7" s="1"/>
  <c r="S320" i="7" s="1"/>
  <c r="R319" i="7"/>
  <c r="T319" i="7" s="1"/>
  <c r="S319" i="7" s="1"/>
  <c r="R318" i="7"/>
  <c r="T318" i="7" s="1"/>
  <c r="S318" i="7" s="1"/>
  <c r="R317" i="7"/>
  <c r="T317" i="7" s="1"/>
  <c r="S317" i="7" s="1"/>
  <c r="R316" i="7"/>
  <c r="T316" i="7" s="1"/>
  <c r="S316" i="7" s="1"/>
  <c r="R315" i="7"/>
  <c r="T315" i="7" s="1"/>
  <c r="S315" i="7" s="1"/>
  <c r="R314" i="7"/>
  <c r="T314" i="7" s="1"/>
  <c r="S314" i="7" s="1"/>
  <c r="R313" i="7"/>
  <c r="R312" i="7"/>
  <c r="T312" i="7" s="1"/>
  <c r="S312" i="7" s="1"/>
  <c r="R311" i="7"/>
  <c r="T311" i="7" s="1"/>
  <c r="S311" i="7" s="1"/>
  <c r="R310" i="7"/>
  <c r="T310" i="7" s="1"/>
  <c r="S310" i="7" s="1"/>
  <c r="R309" i="7"/>
  <c r="T309" i="7" s="1"/>
  <c r="S309" i="7" s="1"/>
  <c r="R308" i="7"/>
  <c r="T308" i="7" s="1"/>
  <c r="S308" i="7" s="1"/>
  <c r="R307" i="7"/>
  <c r="T307" i="7" s="1"/>
  <c r="S307" i="7" s="1"/>
  <c r="R306" i="7"/>
  <c r="T306" i="7" s="1"/>
  <c r="S306" i="7" s="1"/>
  <c r="R305" i="7"/>
  <c r="T305" i="7" s="1"/>
  <c r="S305" i="7" s="1"/>
  <c r="R304" i="7"/>
  <c r="R303" i="7"/>
  <c r="T303" i="7" s="1"/>
  <c r="S303" i="7" s="1"/>
  <c r="R302" i="7"/>
  <c r="T302" i="7" s="1"/>
  <c r="S302" i="7" s="1"/>
  <c r="R301" i="7"/>
  <c r="T301" i="7" s="1"/>
  <c r="S301" i="7" s="1"/>
  <c r="R300" i="7"/>
  <c r="T300" i="7" s="1"/>
  <c r="S300" i="7" s="1"/>
  <c r="R299" i="7"/>
  <c r="T299" i="7" s="1"/>
  <c r="S299" i="7" s="1"/>
  <c r="R298" i="7"/>
  <c r="T298" i="7" s="1"/>
  <c r="S298" i="7" s="1"/>
  <c r="R297" i="7"/>
  <c r="T297" i="7" s="1"/>
  <c r="S297" i="7" s="1"/>
  <c r="R296" i="7"/>
  <c r="T296" i="7" s="1"/>
  <c r="S296" i="7" s="1"/>
  <c r="R295" i="7"/>
  <c r="R294" i="7"/>
  <c r="T294" i="7" s="1"/>
  <c r="S294" i="7" s="1"/>
  <c r="R293" i="7"/>
  <c r="T293" i="7" s="1"/>
  <c r="S293" i="7" s="1"/>
  <c r="R292" i="7"/>
  <c r="T292" i="7" s="1"/>
  <c r="S292" i="7" s="1"/>
  <c r="R291" i="7"/>
  <c r="T291" i="7" s="1"/>
  <c r="S291" i="7" s="1"/>
  <c r="R290" i="7"/>
  <c r="T290" i="7" s="1"/>
  <c r="S290" i="7" s="1"/>
  <c r="R289" i="7"/>
  <c r="T289" i="7" s="1"/>
  <c r="S289" i="7" s="1"/>
  <c r="R288" i="7"/>
  <c r="T288" i="7" s="1"/>
  <c r="S288" i="7" s="1"/>
  <c r="R287" i="7"/>
  <c r="R286" i="7"/>
  <c r="T286" i="7" s="1"/>
  <c r="S286" i="7" s="1"/>
  <c r="R285" i="7"/>
  <c r="T285" i="7" s="1"/>
  <c r="S285" i="7" s="1"/>
  <c r="R284" i="7"/>
  <c r="T284" i="7" s="1"/>
  <c r="S284" i="7" s="1"/>
  <c r="R283" i="7"/>
  <c r="T283" i="7" s="1"/>
  <c r="S283" i="7" s="1"/>
  <c r="R282" i="7"/>
  <c r="T282" i="7" s="1"/>
  <c r="S282" i="7" s="1"/>
  <c r="R281" i="7"/>
  <c r="T281" i="7" s="1"/>
  <c r="S281" i="7" s="1"/>
  <c r="R280" i="7"/>
  <c r="T280" i="7" s="1"/>
  <c r="S280" i="7" s="1"/>
  <c r="R279" i="7"/>
  <c r="R278" i="7"/>
  <c r="T278" i="7" s="1"/>
  <c r="S278" i="7" s="1"/>
  <c r="R277" i="7"/>
  <c r="T277" i="7" s="1"/>
  <c r="S277" i="7" s="1"/>
  <c r="R276" i="7"/>
  <c r="T276" i="7" s="1"/>
  <c r="S276" i="7" s="1"/>
  <c r="R275" i="7"/>
  <c r="T275" i="7" s="1"/>
  <c r="S275" i="7" s="1"/>
  <c r="R274" i="7"/>
  <c r="T274" i="7" s="1"/>
  <c r="S274" i="7" s="1"/>
  <c r="R273" i="7"/>
  <c r="T273" i="7" s="1"/>
  <c r="S273" i="7" s="1"/>
  <c r="R272" i="7"/>
  <c r="T272" i="7" s="1"/>
  <c r="S272" i="7" s="1"/>
  <c r="R271" i="7"/>
  <c r="T271" i="7" s="1"/>
  <c r="S271" i="7" s="1"/>
  <c r="R270" i="7"/>
  <c r="R269" i="7"/>
  <c r="T269" i="7" s="1"/>
  <c r="S269" i="7" s="1"/>
  <c r="R268" i="7"/>
  <c r="T268" i="7" s="1"/>
  <c r="S268" i="7" s="1"/>
  <c r="R267" i="7"/>
  <c r="T267" i="7" s="1"/>
  <c r="S267" i="7" s="1"/>
  <c r="R266" i="7"/>
  <c r="T266" i="7" s="1"/>
  <c r="S266" i="7" s="1"/>
  <c r="R265" i="7"/>
  <c r="T265" i="7" s="1"/>
  <c r="S265" i="7" s="1"/>
  <c r="R264" i="7"/>
  <c r="T264" i="7" s="1"/>
  <c r="S264" i="7" s="1"/>
  <c r="R263" i="7"/>
  <c r="T263" i="7" s="1"/>
  <c r="S263" i="7" s="1"/>
  <c r="R262" i="7"/>
  <c r="T262" i="7" s="1"/>
  <c r="S262" i="7" s="1"/>
  <c r="R261" i="7"/>
  <c r="R260" i="7"/>
  <c r="T260" i="7" s="1"/>
  <c r="S260" i="7" s="1"/>
  <c r="R259" i="7"/>
  <c r="T259" i="7" s="1"/>
  <c r="S259" i="7" s="1"/>
  <c r="R258" i="7"/>
  <c r="T258" i="7" s="1"/>
  <c r="S258" i="7" s="1"/>
  <c r="R257" i="7"/>
  <c r="T257" i="7" s="1"/>
  <c r="S257" i="7" s="1"/>
  <c r="R256" i="7"/>
  <c r="T256" i="7" s="1"/>
  <c r="S256" i="7" s="1"/>
  <c r="R255" i="7"/>
  <c r="T255" i="7" s="1"/>
  <c r="S255" i="7" s="1"/>
  <c r="R254" i="7"/>
  <c r="T254" i="7" s="1"/>
  <c r="S254" i="7" s="1"/>
  <c r="R253" i="7"/>
  <c r="T253" i="7" s="1"/>
  <c r="S253" i="7" s="1"/>
  <c r="R252" i="7"/>
  <c r="R251" i="7"/>
  <c r="T251" i="7" s="1"/>
  <c r="S251" i="7" s="1"/>
  <c r="R250" i="7"/>
  <c r="T250" i="7" s="1"/>
  <c r="S250" i="7" s="1"/>
  <c r="R249" i="7"/>
  <c r="T249" i="7" s="1"/>
  <c r="S249" i="7" s="1"/>
  <c r="R248" i="7"/>
  <c r="T248" i="7" s="1"/>
  <c r="S248" i="7" s="1"/>
  <c r="R247" i="7"/>
  <c r="T247" i="7" s="1"/>
  <c r="S247" i="7" s="1"/>
  <c r="R246" i="7"/>
  <c r="T246" i="7" s="1"/>
  <c r="S246" i="7" s="1"/>
  <c r="R245" i="7"/>
  <c r="T245" i="7" s="1"/>
  <c r="S245" i="7" s="1"/>
  <c r="R244" i="7"/>
  <c r="R243" i="7"/>
  <c r="T243" i="7" s="1"/>
  <c r="S243" i="7" s="1"/>
  <c r="R242" i="7"/>
  <c r="T242" i="7" s="1"/>
  <c r="S242" i="7" s="1"/>
  <c r="R241" i="7"/>
  <c r="T241" i="7" s="1"/>
  <c r="S241" i="7" s="1"/>
  <c r="R240" i="7"/>
  <c r="T240" i="7" s="1"/>
  <c r="S240" i="7" s="1"/>
  <c r="R239" i="7"/>
  <c r="T239" i="7" s="1"/>
  <c r="S239" i="7" s="1"/>
  <c r="R238" i="7"/>
  <c r="T238" i="7" s="1"/>
  <c r="S238" i="7" s="1"/>
  <c r="R237" i="7"/>
  <c r="R236" i="7"/>
  <c r="R235" i="7"/>
  <c r="T235" i="7" s="1"/>
  <c r="S235" i="7" s="1"/>
  <c r="R234" i="7"/>
  <c r="T234" i="7" s="1"/>
  <c r="S234" i="7" s="1"/>
  <c r="R233" i="7"/>
  <c r="T233" i="7" s="1"/>
  <c r="S233" i="7" s="1"/>
  <c r="R232" i="7"/>
  <c r="T232" i="7" s="1"/>
  <c r="S232" i="7" s="1"/>
  <c r="R231" i="7"/>
  <c r="T231" i="7" s="1"/>
  <c r="S231" i="7" s="1"/>
  <c r="R230" i="7"/>
  <c r="T230" i="7" s="1"/>
  <c r="S230" i="7" s="1"/>
  <c r="R229" i="7"/>
  <c r="T229" i="7" s="1"/>
  <c r="S229" i="7" s="1"/>
  <c r="R228" i="7"/>
  <c r="R227" i="7"/>
  <c r="T227" i="7" s="1"/>
  <c r="S227" i="7" s="1"/>
  <c r="R226" i="7"/>
  <c r="T226" i="7" s="1"/>
  <c r="S226" i="7" s="1"/>
  <c r="R225" i="7"/>
  <c r="T225" i="7" s="1"/>
  <c r="S225" i="7" s="1"/>
  <c r="R224" i="7"/>
  <c r="T224" i="7" s="1"/>
  <c r="S224" i="7" s="1"/>
  <c r="R223" i="7"/>
  <c r="T223" i="7" s="1"/>
  <c r="S223" i="7" s="1"/>
  <c r="R222" i="7"/>
  <c r="T222" i="7" s="1"/>
  <c r="S222" i="7" s="1"/>
  <c r="R221" i="7"/>
  <c r="T221" i="7" s="1"/>
  <c r="S221" i="7" s="1"/>
  <c r="R220" i="7"/>
  <c r="T220" i="7" s="1"/>
  <c r="S220" i="7" s="1"/>
  <c r="R219" i="7"/>
  <c r="R218" i="7"/>
  <c r="T218" i="7" s="1"/>
  <c r="S218" i="7" s="1"/>
  <c r="R217" i="7"/>
  <c r="T217" i="7" s="1"/>
  <c r="S217" i="7" s="1"/>
  <c r="R216" i="7"/>
  <c r="T216" i="7" s="1"/>
  <c r="S216" i="7" s="1"/>
  <c r="R215" i="7"/>
  <c r="T215" i="7" s="1"/>
  <c r="S215" i="7" s="1"/>
  <c r="R214" i="7"/>
  <c r="T214" i="7" s="1"/>
  <c r="S214" i="7" s="1"/>
  <c r="R213" i="7"/>
  <c r="T213" i="7" s="1"/>
  <c r="S213" i="7" s="1"/>
  <c r="R212" i="7"/>
  <c r="T212" i="7" s="1"/>
  <c r="S212" i="7" s="1"/>
  <c r="R211" i="7"/>
  <c r="T211" i="7" s="1"/>
  <c r="S211" i="7" s="1"/>
  <c r="R210" i="7"/>
  <c r="R209" i="7"/>
  <c r="T209" i="7" s="1"/>
  <c r="S209" i="7" s="1"/>
  <c r="R208" i="7"/>
  <c r="T208" i="7" s="1"/>
  <c r="S208" i="7" s="1"/>
  <c r="R207" i="7"/>
  <c r="T207" i="7" s="1"/>
  <c r="S207" i="7" s="1"/>
  <c r="R206" i="7"/>
  <c r="T206" i="7" s="1"/>
  <c r="S206" i="7" s="1"/>
  <c r="R205" i="7"/>
  <c r="T205" i="7" s="1"/>
  <c r="S205" i="7" s="1"/>
  <c r="R204" i="7"/>
  <c r="T204" i="7" s="1"/>
  <c r="S204" i="7" s="1"/>
  <c r="R203" i="7"/>
  <c r="T203" i="7" s="1"/>
  <c r="S203" i="7" s="1"/>
  <c r="R202" i="7"/>
  <c r="T202" i="7" s="1"/>
  <c r="S202" i="7" s="1"/>
  <c r="R201" i="7"/>
  <c r="R200" i="7"/>
  <c r="T200" i="7" s="1"/>
  <c r="S200" i="7" s="1"/>
  <c r="R199" i="7"/>
  <c r="T199" i="7" s="1"/>
  <c r="S199" i="7" s="1"/>
  <c r="R198" i="7"/>
  <c r="T198" i="7" s="1"/>
  <c r="S198" i="7" s="1"/>
  <c r="R197" i="7"/>
  <c r="T197" i="7" s="1"/>
  <c r="S197" i="7" s="1"/>
  <c r="R196" i="7"/>
  <c r="T196" i="7" s="1"/>
  <c r="S196" i="7" s="1"/>
  <c r="R195" i="7"/>
  <c r="T195" i="7" s="1"/>
  <c r="S195" i="7" s="1"/>
  <c r="R194" i="7"/>
  <c r="T194" i="7" s="1"/>
  <c r="S194" i="7" s="1"/>
  <c r="R193" i="7"/>
  <c r="T193" i="7" s="1"/>
  <c r="S193" i="7" s="1"/>
  <c r="R192" i="7"/>
  <c r="R191" i="7"/>
  <c r="T191" i="7" s="1"/>
  <c r="S191" i="7" s="1"/>
  <c r="R190" i="7"/>
  <c r="T190" i="7" s="1"/>
  <c r="S190" i="7" s="1"/>
  <c r="R189" i="7"/>
  <c r="T189" i="7" s="1"/>
  <c r="S189" i="7" s="1"/>
  <c r="R188" i="7"/>
  <c r="T188" i="7" s="1"/>
  <c r="S188" i="7" s="1"/>
  <c r="R187" i="7"/>
  <c r="T187" i="7" s="1"/>
  <c r="S187" i="7" s="1"/>
  <c r="R186" i="7"/>
  <c r="T186" i="7" s="1"/>
  <c r="S186" i="7" s="1"/>
  <c r="R185" i="7"/>
  <c r="T185" i="7" s="1"/>
  <c r="S185" i="7" s="1"/>
  <c r="R184" i="7"/>
  <c r="R183" i="7"/>
  <c r="T183" i="7" s="1"/>
  <c r="S183" i="7" s="1"/>
  <c r="R182" i="7"/>
  <c r="T182" i="7" s="1"/>
  <c r="S182" i="7" s="1"/>
  <c r="R181" i="7"/>
  <c r="T181" i="7" s="1"/>
  <c r="S181" i="7" s="1"/>
  <c r="R180" i="7"/>
  <c r="T180" i="7" s="1"/>
  <c r="S180" i="7" s="1"/>
  <c r="R179" i="7"/>
  <c r="T179" i="7" s="1"/>
  <c r="S179" i="7" s="1"/>
  <c r="R178" i="7"/>
  <c r="T178" i="7" s="1"/>
  <c r="S178" i="7" s="1"/>
  <c r="R177" i="7"/>
  <c r="T177" i="7" s="1"/>
  <c r="S177" i="7" s="1"/>
  <c r="R176" i="7"/>
  <c r="T176" i="7" s="1"/>
  <c r="S176" i="7" s="1"/>
  <c r="R175" i="7"/>
  <c r="R174" i="7"/>
  <c r="T174" i="7" s="1"/>
  <c r="S174" i="7" s="1"/>
  <c r="R173" i="7"/>
  <c r="T173" i="7" s="1"/>
  <c r="S173" i="7" s="1"/>
  <c r="R172" i="7"/>
  <c r="T172" i="7" s="1"/>
  <c r="S172" i="7" s="1"/>
  <c r="R171" i="7"/>
  <c r="T171" i="7" s="1"/>
  <c r="S171" i="7" s="1"/>
  <c r="R170" i="7"/>
  <c r="T170" i="7" s="1"/>
  <c r="S170" i="7" s="1"/>
  <c r="R169" i="7"/>
  <c r="T169" i="7" s="1"/>
  <c r="S169" i="7" s="1"/>
  <c r="R168" i="7"/>
  <c r="T168" i="7" s="1"/>
  <c r="S168" i="7" s="1"/>
  <c r="R167" i="7"/>
  <c r="T167" i="7" s="1"/>
  <c r="S167" i="7" s="1"/>
  <c r="R166" i="7"/>
  <c r="R165" i="7"/>
  <c r="T165" i="7" s="1"/>
  <c r="S165" i="7" s="1"/>
  <c r="R164" i="7"/>
  <c r="T164" i="7" s="1"/>
  <c r="S164" i="7" s="1"/>
  <c r="R163" i="7"/>
  <c r="T163" i="7" s="1"/>
  <c r="S163" i="7" s="1"/>
  <c r="R162" i="7"/>
  <c r="T162" i="7" s="1"/>
  <c r="S162" i="7" s="1"/>
  <c r="R161" i="7"/>
  <c r="T161" i="7" s="1"/>
  <c r="S161" i="7" s="1"/>
  <c r="R160" i="7"/>
  <c r="T160" i="7" s="1"/>
  <c r="S160" i="7" s="1"/>
  <c r="R159" i="7"/>
  <c r="R158" i="7"/>
  <c r="R157" i="7"/>
  <c r="T157" i="7" s="1"/>
  <c r="S157" i="7" s="1"/>
  <c r="R156" i="7"/>
  <c r="T156" i="7" s="1"/>
  <c r="S156" i="7" s="1"/>
  <c r="R155" i="7"/>
  <c r="T155" i="7" s="1"/>
  <c r="S155" i="7" s="1"/>
  <c r="R154" i="7"/>
  <c r="T154" i="7" s="1"/>
  <c r="S154" i="7" s="1"/>
  <c r="R153" i="7"/>
  <c r="T153" i="7" s="1"/>
  <c r="S153" i="7" s="1"/>
  <c r="R152" i="7"/>
  <c r="T152" i="7" s="1"/>
  <c r="S152" i="7" s="1"/>
  <c r="R151" i="7"/>
  <c r="R150" i="7"/>
  <c r="T150" i="7" s="1"/>
  <c r="S150" i="7" s="1"/>
  <c r="R149" i="7"/>
  <c r="T149" i="7" s="1"/>
  <c r="S149" i="7" s="1"/>
  <c r="R148" i="7"/>
  <c r="T148" i="7" s="1"/>
  <c r="S148" i="7" s="1"/>
  <c r="R147" i="7"/>
  <c r="T147" i="7" s="1"/>
  <c r="S147" i="7" s="1"/>
  <c r="R146" i="7"/>
  <c r="T146" i="7" s="1"/>
  <c r="S146" i="7" s="1"/>
  <c r="R145" i="7"/>
  <c r="T145" i="7" s="1"/>
  <c r="S145" i="7" s="1"/>
  <c r="R144" i="7"/>
  <c r="T144" i="7" s="1"/>
  <c r="S144" i="7" s="1"/>
  <c r="R143" i="7"/>
  <c r="T143" i="7" s="1"/>
  <c r="S143" i="7" s="1"/>
  <c r="R142" i="7"/>
  <c r="R141" i="7"/>
  <c r="T141" i="7" s="1"/>
  <c r="S141" i="7" s="1"/>
  <c r="R140" i="7"/>
  <c r="T140" i="7" s="1"/>
  <c r="S140" i="7" s="1"/>
  <c r="R139" i="7"/>
  <c r="T139" i="7" s="1"/>
  <c r="S139" i="7" s="1"/>
  <c r="R138" i="7"/>
  <c r="T138" i="7" s="1"/>
  <c r="S138" i="7" s="1"/>
  <c r="R137" i="7"/>
  <c r="T137" i="7" s="1"/>
  <c r="S137" i="7" s="1"/>
  <c r="R136" i="7"/>
  <c r="T136" i="7" s="1"/>
  <c r="S136" i="7" s="1"/>
  <c r="R135" i="7"/>
  <c r="T135" i="7" s="1"/>
  <c r="S135" i="7" s="1"/>
  <c r="R134" i="7"/>
  <c r="T134" i="7" s="1"/>
  <c r="S134" i="7" s="1"/>
  <c r="R133" i="7"/>
  <c r="R132" i="7"/>
  <c r="T132" i="7" s="1"/>
  <c r="S132" i="7" s="1"/>
  <c r="R131" i="7"/>
  <c r="T131" i="7" s="1"/>
  <c r="S131" i="7" s="1"/>
  <c r="R130" i="7"/>
  <c r="T130" i="7" s="1"/>
  <c r="S130" i="7" s="1"/>
  <c r="R129" i="7"/>
  <c r="T129" i="7" s="1"/>
  <c r="S129" i="7" s="1"/>
  <c r="R128" i="7"/>
  <c r="T128" i="7" s="1"/>
  <c r="S128" i="7" s="1"/>
  <c r="R127" i="7"/>
  <c r="T127" i="7" s="1"/>
  <c r="S127" i="7" s="1"/>
  <c r="R126" i="7"/>
  <c r="T126" i="7" s="1"/>
  <c r="S126" i="7" s="1"/>
  <c r="R125" i="7"/>
  <c r="T125" i="7" s="1"/>
  <c r="S125" i="7" s="1"/>
  <c r="R124" i="7"/>
  <c r="R123" i="7"/>
  <c r="T123" i="7" s="1"/>
  <c r="S123" i="7" s="1"/>
  <c r="R122" i="7"/>
  <c r="T122" i="7" s="1"/>
  <c r="S122" i="7" s="1"/>
  <c r="R121" i="7"/>
  <c r="T121" i="7" s="1"/>
  <c r="S121" i="7" s="1"/>
  <c r="R120" i="7"/>
  <c r="T120" i="7" s="1"/>
  <c r="S120" i="7" s="1"/>
  <c r="R119" i="7"/>
  <c r="T119" i="7" s="1"/>
  <c r="S119" i="7" s="1"/>
  <c r="R118" i="7"/>
  <c r="T118" i="7" s="1"/>
  <c r="S118" i="7" s="1"/>
  <c r="R117" i="7"/>
  <c r="T117" i="7" s="1"/>
  <c r="S117" i="7" s="1"/>
  <c r="R116" i="7"/>
  <c r="T116" i="7" s="1"/>
  <c r="S116" i="7" s="1"/>
  <c r="R115" i="7"/>
  <c r="R114" i="7"/>
  <c r="T114" i="7" s="1"/>
  <c r="S114" i="7" s="1"/>
  <c r="R113" i="7"/>
  <c r="T113" i="7" s="1"/>
  <c r="S113" i="7" s="1"/>
  <c r="R112" i="7"/>
  <c r="T112" i="7" s="1"/>
  <c r="S112" i="7" s="1"/>
  <c r="R111" i="7"/>
  <c r="T111" i="7" s="1"/>
  <c r="S111" i="7" s="1"/>
  <c r="R110" i="7"/>
  <c r="T110" i="7" s="1"/>
  <c r="S110" i="7" s="1"/>
  <c r="R109" i="7"/>
  <c r="T109" i="7" s="1"/>
  <c r="S109" i="7" s="1"/>
  <c r="R108" i="7"/>
  <c r="T108" i="7" s="1"/>
  <c r="S108" i="7" s="1"/>
  <c r="R107" i="7"/>
  <c r="T107" i="7" s="1"/>
  <c r="S107" i="7" s="1"/>
  <c r="R106" i="7"/>
  <c r="R105" i="7"/>
  <c r="T105" i="7" s="1"/>
  <c r="S105" i="7" s="1"/>
  <c r="R104" i="7"/>
  <c r="T104" i="7" s="1"/>
  <c r="S104" i="7" s="1"/>
  <c r="R103" i="7"/>
  <c r="T103" i="7" s="1"/>
  <c r="S103" i="7" s="1"/>
  <c r="R102" i="7"/>
  <c r="T102" i="7" s="1"/>
  <c r="S102" i="7" s="1"/>
  <c r="R101" i="7"/>
  <c r="T101" i="7" s="1"/>
  <c r="S101" i="7" s="1"/>
  <c r="R100" i="7"/>
  <c r="T100" i="7" s="1"/>
  <c r="S100" i="7" s="1"/>
  <c r="R99" i="7"/>
  <c r="T99" i="7" s="1"/>
  <c r="S99" i="7" s="1"/>
  <c r="R98" i="7"/>
  <c r="T98" i="7" s="1"/>
  <c r="S98" i="7" s="1"/>
  <c r="R97" i="7"/>
  <c r="R96" i="7"/>
  <c r="T96" i="7" s="1"/>
  <c r="S96" i="7" s="1"/>
  <c r="R95" i="7"/>
  <c r="T95" i="7" s="1"/>
  <c r="S95" i="7" s="1"/>
  <c r="R94" i="7"/>
  <c r="T94" i="7" s="1"/>
  <c r="S94" i="7" s="1"/>
  <c r="R93" i="7"/>
  <c r="T93" i="7" s="1"/>
  <c r="S93" i="7" s="1"/>
  <c r="R92" i="7"/>
  <c r="T92" i="7" s="1"/>
  <c r="S92" i="7" s="1"/>
  <c r="R91" i="7"/>
  <c r="T91" i="7" s="1"/>
  <c r="S91" i="7" s="1"/>
  <c r="R90" i="7"/>
  <c r="T90" i="7" s="1"/>
  <c r="S90" i="7" s="1"/>
  <c r="R89" i="7"/>
  <c r="T89" i="7" s="1"/>
  <c r="S89" i="7" s="1"/>
  <c r="R88" i="7"/>
  <c r="R87" i="7"/>
  <c r="T87" i="7" s="1"/>
  <c r="S87" i="7" s="1"/>
  <c r="R86" i="7"/>
  <c r="T86" i="7" s="1"/>
  <c r="S86" i="7" s="1"/>
  <c r="R85" i="7"/>
  <c r="T85" i="7" s="1"/>
  <c r="S85" i="7" s="1"/>
  <c r="R84" i="7"/>
  <c r="T84" i="7" s="1"/>
  <c r="S84" i="7" s="1"/>
  <c r="R83" i="7"/>
  <c r="T83" i="7" s="1"/>
  <c r="S83" i="7" s="1"/>
  <c r="R82" i="7"/>
  <c r="T82" i="7" s="1"/>
  <c r="S82" i="7" s="1"/>
  <c r="R81" i="7"/>
  <c r="T81" i="7" s="1"/>
  <c r="S81" i="7" s="1"/>
  <c r="R80" i="7"/>
  <c r="T80" i="7" s="1"/>
  <c r="S80" i="7" s="1"/>
  <c r="R79" i="7"/>
  <c r="R78" i="7"/>
  <c r="T78" i="7" s="1"/>
  <c r="S78" i="7" s="1"/>
  <c r="R77" i="7"/>
  <c r="T77" i="7" s="1"/>
  <c r="S77" i="7" s="1"/>
  <c r="F76" i="7"/>
  <c r="R76" i="7"/>
  <c r="T76" i="7" s="1"/>
  <c r="S76" i="7" s="1"/>
  <c r="R75" i="7"/>
  <c r="T75" i="7" s="1"/>
  <c r="S75" i="7" s="1"/>
  <c r="R74" i="7"/>
  <c r="T74" i="7" s="1"/>
  <c r="S74" i="7" s="1"/>
  <c r="R73" i="7"/>
  <c r="T73" i="7" s="1"/>
  <c r="S73" i="7" s="1"/>
  <c r="E72" i="7"/>
  <c r="R72" i="7"/>
  <c r="T72" i="7" s="1"/>
  <c r="S72" i="7" s="1"/>
  <c r="R71" i="7"/>
  <c r="T71" i="7" s="1"/>
  <c r="S71" i="7" s="1"/>
  <c r="R70" i="7"/>
  <c r="T15" i="7"/>
  <c r="S15" i="7" s="1"/>
  <c r="O714" i="7" l="1"/>
  <c r="O713" i="7"/>
  <c r="O712" i="7"/>
  <c r="O711" i="7"/>
  <c r="O710" i="7"/>
  <c r="O709" i="7"/>
  <c r="O708" i="7"/>
  <c r="O707" i="7"/>
  <c r="O715" i="7"/>
  <c r="O594" i="7"/>
  <c r="O593" i="7"/>
  <c r="O596" i="7"/>
  <c r="O595" i="7"/>
  <c r="O592" i="7"/>
  <c r="O591" i="7"/>
  <c r="O590" i="7"/>
  <c r="O589" i="7"/>
  <c r="O588" i="7"/>
  <c r="O630" i="7"/>
  <c r="O629" i="7"/>
  <c r="O628" i="7"/>
  <c r="O632" i="7"/>
  <c r="O631" i="7"/>
  <c r="O627" i="7"/>
  <c r="O626" i="7"/>
  <c r="O625" i="7"/>
  <c r="O624" i="7"/>
  <c r="O732" i="7"/>
  <c r="O735" i="7"/>
  <c r="O734" i="7"/>
  <c r="O733" i="7"/>
  <c r="O739" i="7"/>
  <c r="O738" i="7"/>
  <c r="O737" i="7"/>
  <c r="O736" i="7"/>
  <c r="O756" i="7"/>
  <c r="O763" i="7"/>
  <c r="O762" i="7"/>
  <c r="O761" i="7"/>
  <c r="O760" i="7"/>
  <c r="O759" i="7"/>
  <c r="O758" i="7"/>
  <c r="O757" i="7"/>
  <c r="O828" i="7"/>
  <c r="O831" i="7"/>
  <c r="O830" i="7"/>
  <c r="O829" i="7"/>
  <c r="O835" i="7"/>
  <c r="O834" i="7"/>
  <c r="O833" i="7"/>
  <c r="O832" i="7"/>
  <c r="O852" i="7"/>
  <c r="O859" i="7"/>
  <c r="O858" i="7"/>
  <c r="O857" i="7"/>
  <c r="O856" i="7"/>
  <c r="O855" i="7"/>
  <c r="O854" i="7"/>
  <c r="O853" i="7"/>
  <c r="O654" i="7"/>
  <c r="O653" i="7"/>
  <c r="O652" i="7"/>
  <c r="O657" i="7"/>
  <c r="O656" i="7"/>
  <c r="O655" i="7"/>
  <c r="O651" i="7"/>
  <c r="O650" i="7"/>
  <c r="O678" i="7"/>
  <c r="O677" i="7"/>
  <c r="O676" i="7"/>
  <c r="O681" i="7"/>
  <c r="O680" i="7"/>
  <c r="O679" i="7"/>
  <c r="O675" i="7"/>
  <c r="O674" i="7"/>
  <c r="O582" i="7"/>
  <c r="O581" i="7"/>
  <c r="O587" i="7"/>
  <c r="O586" i="7"/>
  <c r="O585" i="7"/>
  <c r="O584" i="7"/>
  <c r="O583" i="7"/>
  <c r="O580" i="7"/>
  <c r="O579" i="7"/>
  <c r="O803" i="7"/>
  <c r="O802" i="7"/>
  <c r="O798" i="7"/>
  <c r="O797" i="7"/>
  <c r="O796" i="7"/>
  <c r="O801" i="7"/>
  <c r="O800" i="7"/>
  <c r="O799" i="7"/>
  <c r="O827" i="7"/>
  <c r="O826" i="7"/>
  <c r="O825" i="7"/>
  <c r="O824" i="7"/>
  <c r="O823" i="7"/>
  <c r="O822" i="7"/>
  <c r="O821" i="7"/>
  <c r="O820" i="7"/>
  <c r="O899" i="7"/>
  <c r="O898" i="7"/>
  <c r="O894" i="7"/>
  <c r="O893" i="7"/>
  <c r="O892" i="7"/>
  <c r="O897" i="7"/>
  <c r="O896" i="7"/>
  <c r="O895" i="7"/>
  <c r="O570" i="7"/>
  <c r="O573" i="7"/>
  <c r="O572" i="7"/>
  <c r="O571" i="7"/>
  <c r="O578" i="7"/>
  <c r="O577" i="7"/>
  <c r="O576" i="7"/>
  <c r="O575" i="7"/>
  <c r="O574" i="7"/>
  <c r="O606" i="7"/>
  <c r="O614" i="7"/>
  <c r="O613" i="7"/>
  <c r="O612" i="7"/>
  <c r="O611" i="7"/>
  <c r="O610" i="7"/>
  <c r="O609" i="7"/>
  <c r="O608" i="7"/>
  <c r="O607" i="7"/>
  <c r="O642" i="7"/>
  <c r="O648" i="7"/>
  <c r="O647" i="7"/>
  <c r="O646" i="7"/>
  <c r="O645" i="7"/>
  <c r="O644" i="7"/>
  <c r="O643" i="7"/>
  <c r="O649" i="7"/>
  <c r="O666" i="7"/>
  <c r="O673" i="7"/>
  <c r="O672" i="7"/>
  <c r="O671" i="7"/>
  <c r="O670" i="7"/>
  <c r="O669" i="7"/>
  <c r="O668" i="7"/>
  <c r="O667" i="7"/>
  <c r="O724" i="7"/>
  <c r="O723" i="7"/>
  <c r="O722" i="7"/>
  <c r="O721" i="7"/>
  <c r="O720" i="7"/>
  <c r="O716" i="7"/>
  <c r="O719" i="7"/>
  <c r="O718" i="7"/>
  <c r="O717" i="7"/>
  <c r="O744" i="7"/>
  <c r="O743" i="7"/>
  <c r="O742" i="7"/>
  <c r="O747" i="7"/>
  <c r="O746" i="7"/>
  <c r="O745" i="7"/>
  <c r="O741" i="7"/>
  <c r="O740" i="7"/>
  <c r="O768" i="7"/>
  <c r="O767" i="7"/>
  <c r="O766" i="7"/>
  <c r="O765" i="7"/>
  <c r="O764" i="7"/>
  <c r="O771" i="7"/>
  <c r="O770" i="7"/>
  <c r="O769" i="7"/>
  <c r="O792" i="7"/>
  <c r="O791" i="7"/>
  <c r="O790" i="7"/>
  <c r="O795" i="7"/>
  <c r="O794" i="7"/>
  <c r="O793" i="7"/>
  <c r="O789" i="7"/>
  <c r="O788" i="7"/>
  <c r="O816" i="7"/>
  <c r="O815" i="7"/>
  <c r="O814" i="7"/>
  <c r="O813" i="7"/>
  <c r="O812" i="7"/>
  <c r="O819" i="7"/>
  <c r="O818" i="7"/>
  <c r="O817" i="7"/>
  <c r="O840" i="7"/>
  <c r="O839" i="7"/>
  <c r="O838" i="7"/>
  <c r="O843" i="7"/>
  <c r="O842" i="7"/>
  <c r="O841" i="7"/>
  <c r="O837" i="7"/>
  <c r="O836" i="7"/>
  <c r="O864" i="7"/>
  <c r="O863" i="7"/>
  <c r="O862" i="7"/>
  <c r="O861" i="7"/>
  <c r="O860" i="7"/>
  <c r="O867" i="7"/>
  <c r="O866" i="7"/>
  <c r="O865" i="7"/>
  <c r="O888" i="7"/>
  <c r="O887" i="7"/>
  <c r="O886" i="7"/>
  <c r="O891" i="7"/>
  <c r="O890" i="7"/>
  <c r="O889" i="7"/>
  <c r="O885" i="7"/>
  <c r="O884" i="7"/>
  <c r="O665" i="7"/>
  <c r="O664" i="7"/>
  <c r="O663" i="7"/>
  <c r="O662" i="7"/>
  <c r="O661" i="7"/>
  <c r="O660" i="7"/>
  <c r="O659" i="7"/>
  <c r="O658" i="7"/>
  <c r="O689" i="7"/>
  <c r="O688" i="7"/>
  <c r="O687" i="7"/>
  <c r="O686" i="7"/>
  <c r="O685" i="7"/>
  <c r="O684" i="7"/>
  <c r="O683" i="7"/>
  <c r="O682" i="7"/>
  <c r="O558" i="7"/>
  <c r="O557" i="7"/>
  <c r="O559" i="7"/>
  <c r="O556" i="7"/>
  <c r="O555" i="7"/>
  <c r="O554" i="7"/>
  <c r="O553" i="7"/>
  <c r="O552" i="7"/>
  <c r="O560" i="7"/>
  <c r="O780" i="7"/>
  <c r="O783" i="7"/>
  <c r="O782" i="7"/>
  <c r="O781" i="7"/>
  <c r="O787" i="7"/>
  <c r="O786" i="7"/>
  <c r="O785" i="7"/>
  <c r="O784" i="7"/>
  <c r="O804" i="7"/>
  <c r="O811" i="7"/>
  <c r="O810" i="7"/>
  <c r="O809" i="7"/>
  <c r="O808" i="7"/>
  <c r="O807" i="7"/>
  <c r="O806" i="7"/>
  <c r="O805" i="7"/>
  <c r="O876" i="7"/>
  <c r="O879" i="7"/>
  <c r="O878" i="7"/>
  <c r="O877" i="7"/>
  <c r="O883" i="7"/>
  <c r="O882" i="7"/>
  <c r="O881" i="7"/>
  <c r="O880" i="7"/>
  <c r="T900" i="7"/>
  <c r="S900" i="7" s="1"/>
  <c r="O900" i="7"/>
  <c r="O906" i="7"/>
  <c r="O905" i="7"/>
  <c r="O904" i="7"/>
  <c r="O903" i="7"/>
  <c r="O902" i="7"/>
  <c r="O901" i="7"/>
  <c r="O618" i="7"/>
  <c r="O617" i="7"/>
  <c r="O616" i="7"/>
  <c r="O615" i="7"/>
  <c r="O623" i="7"/>
  <c r="O622" i="7"/>
  <c r="O621" i="7"/>
  <c r="O620" i="7"/>
  <c r="O619" i="7"/>
  <c r="O702" i="7"/>
  <c r="O701" i="7"/>
  <c r="O700" i="7"/>
  <c r="O706" i="7"/>
  <c r="O705" i="7"/>
  <c r="O704" i="7"/>
  <c r="O703" i="7"/>
  <c r="O699" i="7"/>
  <c r="O755" i="7"/>
  <c r="O754" i="7"/>
  <c r="O750" i="7"/>
  <c r="O749" i="7"/>
  <c r="O748" i="7"/>
  <c r="O753" i="7"/>
  <c r="O752" i="7"/>
  <c r="O751" i="7"/>
  <c r="O779" i="7"/>
  <c r="O778" i="7"/>
  <c r="O777" i="7"/>
  <c r="O776" i="7"/>
  <c r="O775" i="7"/>
  <c r="O774" i="7"/>
  <c r="O773" i="7"/>
  <c r="O772" i="7"/>
  <c r="O851" i="7"/>
  <c r="O850" i="7"/>
  <c r="O846" i="7"/>
  <c r="O845" i="7"/>
  <c r="O844" i="7"/>
  <c r="O849" i="7"/>
  <c r="O848" i="7"/>
  <c r="O847" i="7"/>
  <c r="O875" i="7"/>
  <c r="O874" i="7"/>
  <c r="O873" i="7"/>
  <c r="O872" i="7"/>
  <c r="O871" i="7"/>
  <c r="O870" i="7"/>
  <c r="O869" i="7"/>
  <c r="O868" i="7"/>
  <c r="T725" i="7"/>
  <c r="S725" i="7" s="1"/>
  <c r="O731" i="7"/>
  <c r="O730" i="7"/>
  <c r="O725" i="7"/>
  <c r="O729" i="7"/>
  <c r="O728" i="7"/>
  <c r="O727" i="7"/>
  <c r="O726" i="7"/>
  <c r="O690" i="7"/>
  <c r="O696" i="7"/>
  <c r="O695" i="7"/>
  <c r="O694" i="7"/>
  <c r="O693" i="7"/>
  <c r="O692" i="7"/>
  <c r="O691" i="7"/>
  <c r="O698" i="7"/>
  <c r="O697" i="7"/>
  <c r="O569" i="7"/>
  <c r="O568" i="7"/>
  <c r="O567" i="7"/>
  <c r="O566" i="7"/>
  <c r="O565" i="7"/>
  <c r="O563" i="7"/>
  <c r="O562" i="7"/>
  <c r="O561" i="7"/>
  <c r="O564" i="7"/>
  <c r="O605" i="7"/>
  <c r="O601" i="7"/>
  <c r="O600" i="7"/>
  <c r="O599" i="7"/>
  <c r="O598" i="7"/>
  <c r="O597" i="7"/>
  <c r="O602" i="7"/>
  <c r="O604" i="7"/>
  <c r="O603" i="7"/>
  <c r="O641" i="7"/>
  <c r="O640" i="7"/>
  <c r="O633" i="7"/>
  <c r="O639" i="7"/>
  <c r="O636" i="7"/>
  <c r="O635" i="7"/>
  <c r="O634" i="7"/>
  <c r="O638" i="7"/>
  <c r="O637" i="7"/>
  <c r="O322" i="7"/>
  <c r="O328" i="7"/>
  <c r="O327" i="7"/>
  <c r="O326" i="7"/>
  <c r="O330" i="7"/>
  <c r="O329" i="7"/>
  <c r="O325" i="7"/>
  <c r="O324" i="7"/>
  <c r="O323" i="7"/>
  <c r="O358" i="7"/>
  <c r="O365" i="7"/>
  <c r="O364" i="7"/>
  <c r="O363" i="7"/>
  <c r="O362" i="7"/>
  <c r="O361" i="7"/>
  <c r="O360" i="7"/>
  <c r="O359" i="7"/>
  <c r="O198" i="7"/>
  <c r="O197" i="7"/>
  <c r="O200" i="7"/>
  <c r="O199" i="7"/>
  <c r="O196" i="7"/>
  <c r="O193" i="7"/>
  <c r="O192" i="7"/>
  <c r="O195" i="7"/>
  <c r="O194" i="7"/>
  <c r="O228" i="7"/>
  <c r="O236" i="7"/>
  <c r="O235" i="7"/>
  <c r="O234" i="7"/>
  <c r="O233" i="7"/>
  <c r="O232" i="7"/>
  <c r="O229" i="7"/>
  <c r="O231" i="7"/>
  <c r="O230" i="7"/>
  <c r="O486" i="7"/>
  <c r="O485" i="7"/>
  <c r="O484" i="7"/>
  <c r="O483" i="7"/>
  <c r="O482" i="7"/>
  <c r="O481" i="7"/>
  <c r="O480" i="7"/>
  <c r="O488" i="7"/>
  <c r="O487" i="7"/>
  <c r="O105" i="7"/>
  <c r="O98" i="7"/>
  <c r="O97" i="7"/>
  <c r="O101" i="7"/>
  <c r="O100" i="7"/>
  <c r="O99" i="7"/>
  <c r="O104" i="7"/>
  <c r="O103" i="7"/>
  <c r="O102" i="7"/>
  <c r="O141" i="7"/>
  <c r="O140" i="7"/>
  <c r="O139" i="7"/>
  <c r="O135" i="7"/>
  <c r="O134" i="7"/>
  <c r="O133" i="7"/>
  <c r="O138" i="7"/>
  <c r="O137" i="7"/>
  <c r="O136" i="7"/>
  <c r="O321" i="7"/>
  <c r="O314" i="7"/>
  <c r="O313" i="7"/>
  <c r="O320" i="7"/>
  <c r="O319" i="7"/>
  <c r="O318" i="7"/>
  <c r="O317" i="7"/>
  <c r="O316" i="7"/>
  <c r="O315" i="7"/>
  <c r="O357" i="7"/>
  <c r="O356" i="7"/>
  <c r="O355" i="7"/>
  <c r="O354" i="7"/>
  <c r="O350" i="7"/>
  <c r="O349" i="7"/>
  <c r="O352" i="7"/>
  <c r="O351" i="7"/>
  <c r="O353" i="7"/>
  <c r="O417" i="7"/>
  <c r="O414" i="7"/>
  <c r="O413" i="7"/>
  <c r="O412" i="7"/>
  <c r="O416" i="7"/>
  <c r="O415" i="7"/>
  <c r="O411" i="7"/>
  <c r="O410" i="7"/>
  <c r="O409" i="7"/>
  <c r="O453" i="7"/>
  <c r="O447" i="7"/>
  <c r="O446" i="7"/>
  <c r="O445" i="7"/>
  <c r="O448" i="7"/>
  <c r="O452" i="7"/>
  <c r="O451" i="7"/>
  <c r="O450" i="7"/>
  <c r="O449" i="7"/>
  <c r="O382" i="7"/>
  <c r="O381" i="7"/>
  <c r="O380" i="7"/>
  <c r="O379" i="7"/>
  <c r="O378" i="7"/>
  <c r="O377" i="7"/>
  <c r="O376" i="7"/>
  <c r="O375" i="7"/>
  <c r="O374" i="7"/>
  <c r="T159" i="7"/>
  <c r="S159" i="7" s="1"/>
  <c r="O165" i="7"/>
  <c r="O164" i="7"/>
  <c r="O163" i="7"/>
  <c r="O162" i="7"/>
  <c r="O159" i="7"/>
  <c r="O161" i="7"/>
  <c r="O160" i="7"/>
  <c r="O226" i="7"/>
  <c r="O225" i="7"/>
  <c r="O227" i="7"/>
  <c r="O221" i="7"/>
  <c r="O220" i="7"/>
  <c r="O219" i="7"/>
  <c r="O224" i="7"/>
  <c r="O223" i="7"/>
  <c r="O222" i="7"/>
  <c r="O286" i="7"/>
  <c r="O285" i="7"/>
  <c r="O284" i="7"/>
  <c r="O283" i="7"/>
  <c r="O282" i="7"/>
  <c r="O281" i="7"/>
  <c r="O280" i="7"/>
  <c r="O279" i="7"/>
  <c r="O478" i="7"/>
  <c r="O477" i="7"/>
  <c r="O472" i="7"/>
  <c r="O471" i="7"/>
  <c r="O479" i="7"/>
  <c r="O476" i="7"/>
  <c r="O475" i="7"/>
  <c r="O474" i="7"/>
  <c r="O473" i="7"/>
  <c r="O514" i="7"/>
  <c r="O513" i="7"/>
  <c r="O515" i="7"/>
  <c r="O512" i="7"/>
  <c r="O511" i="7"/>
  <c r="O510" i="7"/>
  <c r="O509" i="7"/>
  <c r="O508" i="7"/>
  <c r="O507" i="7"/>
  <c r="O550" i="7"/>
  <c r="O549" i="7"/>
  <c r="O548" i="7"/>
  <c r="O546" i="7"/>
  <c r="O545" i="7"/>
  <c r="O544" i="7"/>
  <c r="O543" i="7"/>
  <c r="O551" i="7"/>
  <c r="O547" i="7"/>
  <c r="O94" i="7"/>
  <c r="O93" i="7"/>
  <c r="O96" i="7"/>
  <c r="O95" i="7"/>
  <c r="O92" i="7"/>
  <c r="O89" i="7"/>
  <c r="O88" i="7"/>
  <c r="O91" i="7"/>
  <c r="O90" i="7"/>
  <c r="O130" i="7"/>
  <c r="O129" i="7"/>
  <c r="O126" i="7"/>
  <c r="O125" i="7"/>
  <c r="O132" i="7"/>
  <c r="O131" i="7"/>
  <c r="O128" i="7"/>
  <c r="O127" i="7"/>
  <c r="O124" i="7"/>
  <c r="O190" i="7"/>
  <c r="O189" i="7"/>
  <c r="O184" i="7"/>
  <c r="O187" i="7"/>
  <c r="O186" i="7"/>
  <c r="O185" i="7"/>
  <c r="O191" i="7"/>
  <c r="O188" i="7"/>
  <c r="O250" i="7"/>
  <c r="O249" i="7"/>
  <c r="O251" i="7"/>
  <c r="O248" i="7"/>
  <c r="O247" i="7"/>
  <c r="O246" i="7"/>
  <c r="O245" i="7"/>
  <c r="O244" i="7"/>
  <c r="O310" i="7"/>
  <c r="O309" i="7"/>
  <c r="O312" i="7"/>
  <c r="O311" i="7"/>
  <c r="O308" i="7"/>
  <c r="O307" i="7"/>
  <c r="O306" i="7"/>
  <c r="O305" i="7"/>
  <c r="O304" i="7"/>
  <c r="O346" i="7"/>
  <c r="O345" i="7"/>
  <c r="O342" i="7"/>
  <c r="O341" i="7"/>
  <c r="O340" i="7"/>
  <c r="O348" i="7"/>
  <c r="O347" i="7"/>
  <c r="O344" i="7"/>
  <c r="O343" i="7"/>
  <c r="O442" i="7"/>
  <c r="O441" i="7"/>
  <c r="O444" i="7"/>
  <c r="O443" i="7"/>
  <c r="O440" i="7"/>
  <c r="O439" i="7"/>
  <c r="O438" i="7"/>
  <c r="O437" i="7"/>
  <c r="O436" i="7"/>
  <c r="O214" i="7"/>
  <c r="O213" i="7"/>
  <c r="O212" i="7"/>
  <c r="O211" i="7"/>
  <c r="O218" i="7"/>
  <c r="O217" i="7"/>
  <c r="O216" i="7"/>
  <c r="O215" i="7"/>
  <c r="O210" i="7"/>
  <c r="O370" i="7"/>
  <c r="O369" i="7"/>
  <c r="O372" i="7"/>
  <c r="O371" i="7"/>
  <c r="O368" i="7"/>
  <c r="O367" i="7"/>
  <c r="O366" i="7"/>
  <c r="O373" i="7"/>
  <c r="O466" i="7"/>
  <c r="O465" i="7"/>
  <c r="O470" i="7"/>
  <c r="O464" i="7"/>
  <c r="O463" i="7"/>
  <c r="O462" i="7"/>
  <c r="O469" i="7"/>
  <c r="O468" i="7"/>
  <c r="O467" i="7"/>
  <c r="O502" i="7"/>
  <c r="O501" i="7"/>
  <c r="O500" i="7"/>
  <c r="O499" i="7"/>
  <c r="O498" i="7"/>
  <c r="O505" i="7"/>
  <c r="O504" i="7"/>
  <c r="O503" i="7"/>
  <c r="O506" i="7"/>
  <c r="O538" i="7"/>
  <c r="O537" i="7"/>
  <c r="O536" i="7"/>
  <c r="O542" i="7"/>
  <c r="O541" i="7"/>
  <c r="O540" i="7"/>
  <c r="O539" i="7"/>
  <c r="O535" i="7"/>
  <c r="O534" i="7"/>
  <c r="O82" i="7"/>
  <c r="O81" i="7"/>
  <c r="O84" i="7"/>
  <c r="O83" i="7"/>
  <c r="O85" i="7"/>
  <c r="O80" i="7"/>
  <c r="O79" i="7"/>
  <c r="O87" i="7"/>
  <c r="O86" i="7"/>
  <c r="O118" i="7"/>
  <c r="O117" i="7"/>
  <c r="O119" i="7"/>
  <c r="O116" i="7"/>
  <c r="O115" i="7"/>
  <c r="O123" i="7"/>
  <c r="O122" i="7"/>
  <c r="O121" i="7"/>
  <c r="O120" i="7"/>
  <c r="O154" i="7"/>
  <c r="O153" i="7"/>
  <c r="O156" i="7"/>
  <c r="O155" i="7"/>
  <c r="O151" i="7"/>
  <c r="O158" i="7"/>
  <c r="O157" i="7"/>
  <c r="O152" i="7"/>
  <c r="O178" i="7"/>
  <c r="O177" i="7"/>
  <c r="O183" i="7"/>
  <c r="O182" i="7"/>
  <c r="O181" i="7"/>
  <c r="O180" i="7"/>
  <c r="O179" i="7"/>
  <c r="O176" i="7"/>
  <c r="O175" i="7"/>
  <c r="O298" i="7"/>
  <c r="O297" i="7"/>
  <c r="O300" i="7"/>
  <c r="O299" i="7"/>
  <c r="O296" i="7"/>
  <c r="O303" i="7"/>
  <c r="O302" i="7"/>
  <c r="O301" i="7"/>
  <c r="O295" i="7"/>
  <c r="O334" i="7"/>
  <c r="O333" i="7"/>
  <c r="O331" i="7"/>
  <c r="O339" i="7"/>
  <c r="O338" i="7"/>
  <c r="O337" i="7"/>
  <c r="O336" i="7"/>
  <c r="O335" i="7"/>
  <c r="O332" i="7"/>
  <c r="O430" i="7"/>
  <c r="O429" i="7"/>
  <c r="O428" i="7"/>
  <c r="O427" i="7"/>
  <c r="O435" i="7"/>
  <c r="O434" i="7"/>
  <c r="O433" i="7"/>
  <c r="O432" i="7"/>
  <c r="O431" i="7"/>
  <c r="O142" i="7"/>
  <c r="O150" i="7"/>
  <c r="O149" i="7"/>
  <c r="O148" i="7"/>
  <c r="O147" i="7"/>
  <c r="O146" i="7"/>
  <c r="O145" i="7"/>
  <c r="O144" i="7"/>
  <c r="O143" i="7"/>
  <c r="O524" i="7"/>
  <c r="O516" i="7"/>
  <c r="O522" i="7"/>
  <c r="O521" i="7"/>
  <c r="O520" i="7"/>
  <c r="O519" i="7"/>
  <c r="O518" i="7"/>
  <c r="O517" i="7"/>
  <c r="O523" i="7"/>
  <c r="O70" i="7"/>
  <c r="F75" i="7"/>
  <c r="O78" i="7"/>
  <c r="O77" i="7"/>
  <c r="O76" i="7"/>
  <c r="O75" i="7"/>
  <c r="O74" i="7"/>
  <c r="O73" i="7"/>
  <c r="O72" i="7"/>
  <c r="O71" i="7"/>
  <c r="O394" i="7"/>
  <c r="O393" i="7"/>
  <c r="O400" i="7"/>
  <c r="O399" i="7"/>
  <c r="O398" i="7"/>
  <c r="O397" i="7"/>
  <c r="O395" i="7"/>
  <c r="O392" i="7"/>
  <c r="O396" i="7"/>
  <c r="O106" i="7"/>
  <c r="O112" i="7"/>
  <c r="O111" i="7"/>
  <c r="O114" i="7"/>
  <c r="O113" i="7"/>
  <c r="O110" i="7"/>
  <c r="O109" i="7"/>
  <c r="O108" i="7"/>
  <c r="O107" i="7"/>
  <c r="O166" i="7"/>
  <c r="O170" i="7"/>
  <c r="O169" i="7"/>
  <c r="O171" i="7"/>
  <c r="O168" i="7"/>
  <c r="O167" i="7"/>
  <c r="O174" i="7"/>
  <c r="O173" i="7"/>
  <c r="O172" i="7"/>
  <c r="O418" i="7"/>
  <c r="O426" i="7"/>
  <c r="O425" i="7"/>
  <c r="O424" i="7"/>
  <c r="O423" i="7"/>
  <c r="O422" i="7"/>
  <c r="O421" i="7"/>
  <c r="O420" i="7"/>
  <c r="O419" i="7"/>
  <c r="O454" i="7"/>
  <c r="O458" i="7"/>
  <c r="O457" i="7"/>
  <c r="O456" i="7"/>
  <c r="O461" i="7"/>
  <c r="O460" i="7"/>
  <c r="O459" i="7"/>
  <c r="O455" i="7"/>
  <c r="O292" i="7"/>
  <c r="O291" i="7"/>
  <c r="O290" i="7"/>
  <c r="O289" i="7"/>
  <c r="O288" i="7"/>
  <c r="O287" i="7"/>
  <c r="O294" i="7"/>
  <c r="O293" i="7"/>
  <c r="O386" i="7"/>
  <c r="O385" i="7"/>
  <c r="O384" i="7"/>
  <c r="O389" i="7"/>
  <c r="O388" i="7"/>
  <c r="O387" i="7"/>
  <c r="O383" i="7"/>
  <c r="O391" i="7"/>
  <c r="O390" i="7"/>
  <c r="O256" i="7"/>
  <c r="O255" i="7"/>
  <c r="O257" i="7"/>
  <c r="O254" i="7"/>
  <c r="O253" i="7"/>
  <c r="O252" i="7"/>
  <c r="O260" i="7"/>
  <c r="O259" i="7"/>
  <c r="O258" i="7"/>
  <c r="O406" i="7"/>
  <c r="O405" i="7"/>
  <c r="O408" i="7"/>
  <c r="O407" i="7"/>
  <c r="O404" i="7"/>
  <c r="O403" i="7"/>
  <c r="O402" i="7"/>
  <c r="O401" i="7"/>
  <c r="O274" i="7"/>
  <c r="O273" i="7"/>
  <c r="O270" i="7"/>
  <c r="O275" i="7"/>
  <c r="O272" i="7"/>
  <c r="O271" i="7"/>
  <c r="O278" i="7"/>
  <c r="O277" i="7"/>
  <c r="O276" i="7"/>
  <c r="O202" i="7"/>
  <c r="O201" i="7"/>
  <c r="O205" i="7"/>
  <c r="O204" i="7"/>
  <c r="O203" i="7"/>
  <c r="O209" i="7"/>
  <c r="O208" i="7"/>
  <c r="O207" i="7"/>
  <c r="O206" i="7"/>
  <c r="T237" i="7"/>
  <c r="S237" i="7" s="1"/>
  <c r="O238" i="7"/>
  <c r="O237" i="7"/>
  <c r="O242" i="7"/>
  <c r="O241" i="7"/>
  <c r="O239" i="7"/>
  <c r="O243" i="7"/>
  <c r="O240" i="7"/>
  <c r="O262" i="7"/>
  <c r="O261" i="7"/>
  <c r="O269" i="7"/>
  <c r="O268" i="7"/>
  <c r="O267" i="7"/>
  <c r="O266" i="7"/>
  <c r="O263" i="7"/>
  <c r="O265" i="7"/>
  <c r="O264" i="7"/>
  <c r="O490" i="7"/>
  <c r="O489" i="7"/>
  <c r="O497" i="7"/>
  <c r="O496" i="7"/>
  <c r="O495" i="7"/>
  <c r="O494" i="7"/>
  <c r="O491" i="7"/>
  <c r="O493" i="7"/>
  <c r="O492" i="7"/>
  <c r="O526" i="7"/>
  <c r="O525" i="7"/>
  <c r="O531" i="7"/>
  <c r="O530" i="7"/>
  <c r="O529" i="7"/>
  <c r="O533" i="7"/>
  <c r="O532" i="7"/>
  <c r="O528" i="7"/>
  <c r="O527" i="7"/>
  <c r="F881" i="7"/>
  <c r="F663" i="7"/>
  <c r="F849" i="7"/>
  <c r="F679" i="7"/>
  <c r="F753" i="7"/>
  <c r="F671" i="7"/>
  <c r="F102" i="7"/>
  <c r="T899" i="7"/>
  <c r="S899" i="7" s="1"/>
  <c r="F904" i="7"/>
  <c r="T480" i="7"/>
  <c r="S480" i="7" s="1"/>
  <c r="F485" i="7"/>
  <c r="T516" i="7"/>
  <c r="S516" i="7" s="1"/>
  <c r="F521" i="7"/>
  <c r="T552" i="7"/>
  <c r="S552" i="7" s="1"/>
  <c r="F557" i="7"/>
  <c r="T588" i="7"/>
  <c r="S588" i="7" s="1"/>
  <c r="F593" i="7"/>
  <c r="T624" i="7"/>
  <c r="S624" i="7" s="1"/>
  <c r="F629" i="7"/>
  <c r="T732" i="7"/>
  <c r="S732" i="7" s="1"/>
  <c r="F737" i="7"/>
  <c r="T756" i="7"/>
  <c r="S756" i="7" s="1"/>
  <c r="F761" i="7"/>
  <c r="T780" i="7"/>
  <c r="S780" i="7" s="1"/>
  <c r="F785" i="7"/>
  <c r="T804" i="7"/>
  <c r="S804" i="7" s="1"/>
  <c r="F809" i="7"/>
  <c r="T828" i="7"/>
  <c r="S828" i="7" s="1"/>
  <c r="F833" i="7"/>
  <c r="T852" i="7"/>
  <c r="S852" i="7" s="1"/>
  <c r="F857" i="7"/>
  <c r="T876" i="7"/>
  <c r="S876" i="7" s="1"/>
  <c r="T374" i="7"/>
  <c r="S374" i="7" s="1"/>
  <c r="F379" i="7"/>
  <c r="T650" i="7"/>
  <c r="S650" i="7" s="1"/>
  <c r="F655" i="7"/>
  <c r="T674" i="7"/>
  <c r="S674" i="7" s="1"/>
  <c r="T436" i="7"/>
  <c r="S436" i="7" s="1"/>
  <c r="F441" i="7"/>
  <c r="T724" i="7"/>
  <c r="S724" i="7" s="1"/>
  <c r="F729" i="7"/>
  <c r="T748" i="7"/>
  <c r="S748" i="7" s="1"/>
  <c r="T772" i="7"/>
  <c r="S772" i="7" s="1"/>
  <c r="F777" i="7"/>
  <c r="T796" i="7"/>
  <c r="S796" i="7" s="1"/>
  <c r="F801" i="7"/>
  <c r="T820" i="7"/>
  <c r="S820" i="7" s="1"/>
  <c r="F825" i="7"/>
  <c r="T844" i="7"/>
  <c r="S844" i="7" s="1"/>
  <c r="T868" i="7"/>
  <c r="S868" i="7" s="1"/>
  <c r="F873" i="7"/>
  <c r="T892" i="7"/>
  <c r="S892" i="7" s="1"/>
  <c r="F897" i="7"/>
  <c r="T401" i="7"/>
  <c r="S401" i="7" s="1"/>
  <c r="F406" i="7"/>
  <c r="T383" i="7"/>
  <c r="S383" i="7" s="1"/>
  <c r="F388" i="7"/>
  <c r="T409" i="7"/>
  <c r="S409" i="7" s="1"/>
  <c r="F414" i="7"/>
  <c r="T445" i="7"/>
  <c r="S445" i="7" s="1"/>
  <c r="F450" i="7"/>
  <c r="T462" i="7"/>
  <c r="S462" i="7" s="1"/>
  <c r="F467" i="7"/>
  <c r="T534" i="7"/>
  <c r="S534" i="7" s="1"/>
  <c r="F539" i="7"/>
  <c r="T606" i="7"/>
  <c r="S606" i="7" s="1"/>
  <c r="F611" i="7"/>
  <c r="T642" i="7"/>
  <c r="S642" i="7" s="1"/>
  <c r="F647" i="7"/>
  <c r="T666" i="7"/>
  <c r="S666" i="7" s="1"/>
  <c r="T690" i="7"/>
  <c r="S690" i="7" s="1"/>
  <c r="F695" i="7"/>
  <c r="T427" i="7"/>
  <c r="S427" i="7" s="1"/>
  <c r="F432" i="7"/>
  <c r="T392" i="7"/>
  <c r="S392" i="7" s="1"/>
  <c r="F397" i="7"/>
  <c r="T716" i="7"/>
  <c r="S716" i="7" s="1"/>
  <c r="F721" i="7"/>
  <c r="T740" i="7"/>
  <c r="S740" i="7" s="1"/>
  <c r="F745" i="7"/>
  <c r="T764" i="7"/>
  <c r="S764" i="7" s="1"/>
  <c r="F769" i="7"/>
  <c r="T788" i="7"/>
  <c r="S788" i="7" s="1"/>
  <c r="F793" i="7"/>
  <c r="T812" i="7"/>
  <c r="S812" i="7" s="1"/>
  <c r="F817" i="7"/>
  <c r="T836" i="7"/>
  <c r="S836" i="7" s="1"/>
  <c r="F841" i="7"/>
  <c r="T860" i="7"/>
  <c r="S860" i="7" s="1"/>
  <c r="F865" i="7"/>
  <c r="T884" i="7"/>
  <c r="S884" i="7" s="1"/>
  <c r="F889" i="7"/>
  <c r="T707" i="7"/>
  <c r="S707" i="7" s="1"/>
  <c r="F712" i="7"/>
  <c r="T349" i="7"/>
  <c r="S349" i="7" s="1"/>
  <c r="F354" i="7"/>
  <c r="T471" i="7"/>
  <c r="S471" i="7" s="1"/>
  <c r="F476" i="7"/>
  <c r="T507" i="7"/>
  <c r="S507" i="7" s="1"/>
  <c r="F512" i="7"/>
  <c r="T543" i="7"/>
  <c r="S543" i="7" s="1"/>
  <c r="F548" i="7"/>
  <c r="T579" i="7"/>
  <c r="S579" i="7" s="1"/>
  <c r="F584" i="7"/>
  <c r="T615" i="7"/>
  <c r="S615" i="7" s="1"/>
  <c r="F620" i="7"/>
  <c r="T699" i="7"/>
  <c r="S699" i="7" s="1"/>
  <c r="F704" i="7"/>
  <c r="T366" i="7"/>
  <c r="S366" i="7" s="1"/>
  <c r="F371" i="7"/>
  <c r="T498" i="7"/>
  <c r="S498" i="7" s="1"/>
  <c r="F503" i="7"/>
  <c r="T570" i="7"/>
  <c r="S570" i="7" s="1"/>
  <c r="F575" i="7"/>
  <c r="T489" i="7"/>
  <c r="S489" i="7" s="1"/>
  <c r="F494" i="7"/>
  <c r="T525" i="7"/>
  <c r="S525" i="7" s="1"/>
  <c r="F530" i="7"/>
  <c r="T561" i="7"/>
  <c r="S561" i="7" s="1"/>
  <c r="F566" i="7"/>
  <c r="T597" i="7"/>
  <c r="S597" i="7" s="1"/>
  <c r="F602" i="7"/>
  <c r="T633" i="7"/>
  <c r="S633" i="7" s="1"/>
  <c r="F638" i="7"/>
  <c r="T358" i="7"/>
  <c r="S358" i="7" s="1"/>
  <c r="F363" i="7"/>
  <c r="T418" i="7"/>
  <c r="S418" i="7" s="1"/>
  <c r="F423" i="7"/>
  <c r="T454" i="7"/>
  <c r="S454" i="7" s="1"/>
  <c r="F459" i="7"/>
  <c r="T658" i="7"/>
  <c r="S658" i="7" s="1"/>
  <c r="T682" i="7"/>
  <c r="S682" i="7" s="1"/>
  <c r="F687" i="7"/>
  <c r="T279" i="7"/>
  <c r="S279" i="7" s="1"/>
  <c r="F284" i="7"/>
  <c r="T184" i="7"/>
  <c r="S184" i="7" s="1"/>
  <c r="F189" i="7"/>
  <c r="T304" i="7"/>
  <c r="S304" i="7" s="1"/>
  <c r="F309" i="7"/>
  <c r="F93" i="7"/>
  <c r="T124" i="7"/>
  <c r="S124" i="7" s="1"/>
  <c r="F129" i="7"/>
  <c r="T244" i="7"/>
  <c r="S244" i="7" s="1"/>
  <c r="F249" i="7"/>
  <c r="T340" i="7"/>
  <c r="S340" i="7" s="1"/>
  <c r="F345" i="7"/>
  <c r="T210" i="7"/>
  <c r="S210" i="7" s="1"/>
  <c r="F215" i="7"/>
  <c r="T270" i="7"/>
  <c r="S270" i="7" s="1"/>
  <c r="F275" i="7"/>
  <c r="T115" i="7"/>
  <c r="S115" i="7" s="1"/>
  <c r="F120" i="7"/>
  <c r="T151" i="7"/>
  <c r="S151" i="7" s="1"/>
  <c r="F156" i="7"/>
  <c r="T175" i="7"/>
  <c r="S175" i="7" s="1"/>
  <c r="F180" i="7"/>
  <c r="T295" i="7"/>
  <c r="S295" i="7" s="1"/>
  <c r="F300" i="7"/>
  <c r="T331" i="7"/>
  <c r="S331" i="7" s="1"/>
  <c r="F336" i="7"/>
  <c r="T236" i="7"/>
  <c r="S236" i="7" s="1"/>
  <c r="F241" i="7"/>
  <c r="T219" i="7"/>
  <c r="S219" i="7" s="1"/>
  <c r="F224" i="7"/>
  <c r="T201" i="7"/>
  <c r="S201" i="7" s="1"/>
  <c r="F206" i="7"/>
  <c r="T261" i="7"/>
  <c r="S261" i="7" s="1"/>
  <c r="F266" i="7"/>
  <c r="T192" i="7"/>
  <c r="S192" i="7" s="1"/>
  <c r="F197" i="7"/>
  <c r="T228" i="7"/>
  <c r="S228" i="7" s="1"/>
  <c r="F233" i="7"/>
  <c r="T252" i="7"/>
  <c r="S252" i="7" s="1"/>
  <c r="F257" i="7"/>
  <c r="T133" i="7"/>
  <c r="S133" i="7" s="1"/>
  <c r="F138" i="7"/>
  <c r="T313" i="7"/>
  <c r="S313" i="7" s="1"/>
  <c r="F318" i="7"/>
  <c r="T158" i="7"/>
  <c r="S158" i="7" s="1"/>
  <c r="F163" i="7"/>
  <c r="F111" i="7"/>
  <c r="T166" i="7"/>
  <c r="S166" i="7" s="1"/>
  <c r="F171" i="7"/>
  <c r="T322" i="7"/>
  <c r="S322" i="7" s="1"/>
  <c r="F327" i="7"/>
  <c r="T142" i="7"/>
  <c r="S142" i="7" s="1"/>
  <c r="F147" i="7"/>
  <c r="T287" i="7"/>
  <c r="S287" i="7" s="1"/>
  <c r="F292" i="7"/>
  <c r="T106" i="7"/>
  <c r="S106" i="7" s="1"/>
  <c r="T97" i="7"/>
  <c r="S97" i="7" s="1"/>
  <c r="T79" i="7"/>
  <c r="S79" i="7" s="1"/>
  <c r="F84" i="7"/>
  <c r="T70" i="7"/>
  <c r="S70" i="7" s="1"/>
  <c r="T88" i="7"/>
  <c r="S88" i="7" s="1"/>
</calcChain>
</file>

<file path=xl/sharedStrings.xml><?xml version="1.0" encoding="utf-8"?>
<sst xmlns="http://schemas.openxmlformats.org/spreadsheetml/2006/main" count="1703" uniqueCount="98">
  <si>
    <t>Histórico de votações do Copom</t>
  </si>
  <si>
    <t xml:space="preserve">O histórico de votações das reuniões do Copom é apresentado de forma estruturada nesta planilha. O objetivo é facilitar análises e pesquisas. </t>
  </si>
  <si>
    <r>
      <t xml:space="preserve">Na elaboração da planilha, foram utilizadas somente as informações disponibilizadas nos </t>
    </r>
    <r>
      <rPr>
        <b/>
        <sz val="14"/>
        <color rgb="FFF2B557"/>
        <rFont val="Ubuntu"/>
        <family val="2"/>
      </rPr>
      <t>comunicados</t>
    </r>
    <r>
      <rPr>
        <sz val="14"/>
        <color theme="0"/>
        <rFont val="Ubuntu"/>
        <family val="2"/>
      </rPr>
      <t xml:space="preserve"> e</t>
    </r>
    <r>
      <rPr>
        <sz val="14"/>
        <color rgb="FFF2B557"/>
        <rFont val="Ubuntu"/>
        <family val="2"/>
      </rPr>
      <t xml:space="preserve"> </t>
    </r>
    <r>
      <rPr>
        <b/>
        <sz val="14"/>
        <color rgb="FFF2B557"/>
        <rFont val="Ubuntu"/>
        <family val="2"/>
      </rPr>
      <t>atas</t>
    </r>
    <r>
      <rPr>
        <sz val="14"/>
        <color rgb="FFF2B557"/>
        <rFont val="Ubuntu"/>
        <family val="2"/>
      </rPr>
      <t xml:space="preserve"> </t>
    </r>
    <r>
      <rPr>
        <sz val="14"/>
        <color theme="0"/>
        <rFont val="Ubuntu"/>
        <family val="2"/>
      </rPr>
      <t>das reuniões publicadas no site do BC (</t>
    </r>
    <r>
      <rPr>
        <b/>
        <sz val="14"/>
        <color rgb="FFF2B557"/>
        <rFont val="Ubuntu"/>
        <family val="2"/>
      </rPr>
      <t>bcb.gov.br</t>
    </r>
    <r>
      <rPr>
        <sz val="14"/>
        <color theme="0"/>
        <rFont val="Ubuntu"/>
        <family val="2"/>
      </rPr>
      <t>).</t>
    </r>
  </si>
  <si>
    <t>Ver www.bcb.gov.br/controleinflacao/comunicadoscopom (Comunicados do Copom) e www.bcb.gov.br/publicacoes/atascopom (Atas do Comitê de Política Monetária - Copom)</t>
  </si>
  <si>
    <t>Reunião</t>
  </si>
  <si>
    <r>
      <t>Data</t>
    </r>
    <r>
      <rPr>
        <vertAlign val="superscript"/>
        <sz val="11"/>
        <color theme="1" tint="0.499984740745262"/>
        <rFont val="Ubuntu"/>
        <family val="2"/>
      </rPr>
      <t>\1</t>
    </r>
  </si>
  <si>
    <r>
      <t xml:space="preserve">Decisão Selic </t>
    </r>
    <r>
      <rPr>
        <sz val="9"/>
        <color theme="1" tint="0.499984740745262"/>
        <rFont val="Ubuntu"/>
        <family val="2"/>
      </rPr>
      <t xml:space="preserve">
</t>
    </r>
    <r>
      <rPr>
        <sz val="11"/>
        <color theme="1" tint="0.499984740745262"/>
        <rFont val="Ubuntu"/>
        <family val="2"/>
      </rPr>
      <t>(% a.a.)</t>
    </r>
    <r>
      <rPr>
        <vertAlign val="superscript"/>
        <sz val="11"/>
        <color theme="1" tint="0.499984740745262"/>
        <rFont val="Ubuntu"/>
        <family val="2"/>
      </rPr>
      <t>\2</t>
    </r>
  </si>
  <si>
    <r>
      <t xml:space="preserve">Variação Selic
</t>
    </r>
    <r>
      <rPr>
        <sz val="11"/>
        <color theme="1" tint="0.499984740745262"/>
        <rFont val="Ubuntu"/>
        <family val="2"/>
      </rPr>
      <t>(p.p)</t>
    </r>
  </si>
  <si>
    <t>Placar</t>
  </si>
  <si>
    <r>
      <t>Votante</t>
    </r>
    <r>
      <rPr>
        <vertAlign val="superscript"/>
        <sz val="11"/>
        <color theme="1" tint="0.499984740745262"/>
        <rFont val="Ubuntu"/>
        <family val="2"/>
      </rPr>
      <t>\3</t>
    </r>
  </si>
  <si>
    <r>
      <t xml:space="preserve">Voto variação Selic
</t>
    </r>
    <r>
      <rPr>
        <sz val="11"/>
        <color theme="1" tint="0.499984740745262"/>
        <rFont val="Ubuntu"/>
        <family val="2"/>
      </rPr>
      <t>(p.p.)</t>
    </r>
  </si>
  <si>
    <r>
      <t xml:space="preserve">Voto menos decisão
</t>
    </r>
    <r>
      <rPr>
        <sz val="11"/>
        <color theme="1" tint="0.499984740745262"/>
        <rFont val="Ubuntu"/>
        <family val="2"/>
      </rPr>
      <t>(p.p.)</t>
    </r>
  </si>
  <si>
    <t>Data</t>
  </si>
  <si>
    <r>
      <rPr>
        <b/>
        <sz val="11"/>
        <color theme="0"/>
        <rFont val="Ubuntu"/>
        <family val="2"/>
      </rPr>
      <t>Decisão Selic</t>
    </r>
    <r>
      <rPr>
        <sz val="12"/>
        <color theme="1"/>
        <rFont val="Ubuntu"/>
        <family val="2"/>
      </rPr>
      <t/>
    </r>
  </si>
  <si>
    <t>Variação Selic</t>
  </si>
  <si>
    <t>Votante</t>
  </si>
  <si>
    <t>Voto variação Selic</t>
  </si>
  <si>
    <t>Voto menos decisão</t>
  </si>
  <si>
    <t>Major</t>
  </si>
  <si>
    <t>Disson</t>
  </si>
  <si>
    <r>
      <t>Decisão (% a.a.)</t>
    </r>
    <r>
      <rPr>
        <b/>
        <vertAlign val="superscript"/>
        <sz val="10"/>
        <color theme="0" tint="-0.499984740745262"/>
        <rFont val="Ubuntu"/>
        <family val="2"/>
      </rPr>
      <t>\2</t>
    </r>
    <r>
      <rPr>
        <b/>
        <sz val="10"/>
        <color theme="0" tint="-0.499984740745262"/>
        <rFont val="Ubuntu"/>
        <family val="2"/>
      </rPr>
      <t>:</t>
    </r>
  </si>
  <si>
    <t>Roberto de Oliveira Campos Neto</t>
  </si>
  <si>
    <t>Ailton de Aquino Santos</t>
  </si>
  <si>
    <t>Reunião:</t>
  </si>
  <si>
    <t>Carolina de Assis Barros</t>
  </si>
  <si>
    <t>%</t>
  </si>
  <si>
    <t>Diogo Abry Guillen</t>
  </si>
  <si>
    <t>Gabriel Muricca Galípolo</t>
  </si>
  <si>
    <r>
      <t>Data</t>
    </r>
    <r>
      <rPr>
        <b/>
        <vertAlign val="superscript"/>
        <sz val="10"/>
        <color theme="0" tint="-0.499984740745262"/>
        <rFont val="Ubuntu"/>
        <family val="2"/>
      </rPr>
      <t>\1</t>
    </r>
    <r>
      <rPr>
        <b/>
        <sz val="10"/>
        <color theme="0" tint="-0.499984740745262"/>
        <rFont val="Ubuntu"/>
        <family val="2"/>
      </rPr>
      <t>:</t>
    </r>
  </si>
  <si>
    <t>Placar:</t>
  </si>
  <si>
    <t>Otavio Ribeiro Damaso</t>
  </si>
  <si>
    <t>Variação (p.p.):</t>
  </si>
  <si>
    <t>Paulo Picchetti</t>
  </si>
  <si>
    <t>Renato Dias de Brito Gomes</t>
  </si>
  <si>
    <t>Rodrigo Alves Teixeira</t>
  </si>
  <si>
    <t>Variação:</t>
  </si>
  <si>
    <t>Fernanda Magalhaes Rumenos Guardado</t>
  </si>
  <si>
    <t>Mauricio Costa de Moura</t>
  </si>
  <si>
    <t>Paulo Sergio Neves de Souza</t>
  </si>
  <si>
    <t>Bruno Serra Fernandes</t>
  </si>
  <si>
    <t>Joao Manoel Pinho de Mello</t>
  </si>
  <si>
    <t>Fabio Kanczuk</t>
  </si>
  <si>
    <t>Fernanda Feitosa Nechio</t>
  </si>
  <si>
    <t>Carlos Viana de Carvalho</t>
  </si>
  <si>
    <t>Tiago Couto Berriel</t>
  </si>
  <si>
    <t>Ilan Goldfajn</t>
  </si>
  <si>
    <t>Sidnei Correa Marques</t>
  </si>
  <si>
    <t>Reinaldo Le Grazie</t>
  </si>
  <si>
    <t>Isaac Sidney Menezes Ferreira</t>
  </si>
  <si>
    <t xml:space="preserve">Anthero de Moraes Meirelles </t>
  </si>
  <si>
    <t>Luiz Edson Feltrim</t>
  </si>
  <si>
    <t>Alexandre Antonio Tombini</t>
  </si>
  <si>
    <t>Aldo Luiz Mendes</t>
  </si>
  <si>
    <t>Altamir Lopes</t>
  </si>
  <si>
    <t>Tony Volpon</t>
  </si>
  <si>
    <t>Luiz Awazu Pereira da Silva</t>
  </si>
  <si>
    <t>Carlos Hamilton Vasconcelos Araújo</t>
  </si>
  <si>
    <t>170ª - Pela primeira vez, votação divergente com nominação de votos.</t>
  </si>
  <si>
    <t>167ª - Os votos passam a ser divulgados nominalmente, em atenção às diretrizes da Lei de Acesso à Informação (Lei nº 12.527/2011).</t>
  </si>
  <si>
    <r>
      <t xml:space="preserve">%   </t>
    </r>
    <r>
      <rPr>
        <b/>
        <sz val="12"/>
        <color theme="1" tint="0.499984740745262"/>
        <rFont val="Aptos Narrow"/>
        <family val="2"/>
      </rPr>
      <t>∆</t>
    </r>
    <r>
      <rPr>
        <b/>
        <sz val="12"/>
        <color theme="1" tint="0.499984740745262"/>
        <rFont val="Ubuntu"/>
        <family val="2"/>
      </rPr>
      <t>:</t>
    </r>
  </si>
  <si>
    <t>Unanimidade</t>
  </si>
  <si>
    <t>5 x 2</t>
  </si>
  <si>
    <t>5 x 3</t>
  </si>
  <si>
    <t>6 x 2</t>
  </si>
  <si>
    <t>4 x 3</t>
  </si>
  <si>
    <t>6 x 3</t>
  </si>
  <si>
    <t>96ª - Os comunicados passam a informar a divergência de forma mais detalhada.</t>
  </si>
  <si>
    <t>8 x 1</t>
  </si>
  <si>
    <t>92ª - O voto divergente não foi discriminado, embora se possa inferir que foi pela redução da Selic, mas sem especificar a magnitude.</t>
  </si>
  <si>
    <t>---</t>
  </si>
  <si>
    <t>7 x 2</t>
  </si>
  <si>
    <t>76ª - Terceira (e mais recente) reunião extraordinária realizada pelo Copom.</t>
  </si>
  <si>
    <t>71ª - Os comunicados também passam a incorporar as informações sobre unanimidade ou divergência dos votos. A unanimidade ou não já vinha sendo informada na ata. Nesta reunião, pode-se inferir pela ata que os votos divergentes eram pela redução da Selic, mas não é especificada a magnitude.</t>
  </si>
  <si>
    <t>68ª - Os votos divergentes não foram discriminados, mas pode-se inferir que foram pela manutenção da Selic.</t>
  </si>
  <si>
    <t>Sem informação</t>
  </si>
  <si>
    <r>
      <t>D.P.</t>
    </r>
    <r>
      <rPr>
        <b/>
        <vertAlign val="superscript"/>
        <sz val="11"/>
        <color theme="1" tint="0.249977111117893"/>
        <rFont val="Ubuntu"/>
        <family val="2"/>
      </rPr>
      <t>\4</t>
    </r>
  </si>
  <si>
    <t>Decisão do presidente</t>
  </si>
  <si>
    <t>Entre a 48ª e a 49ª reunião - Viés é aplicado pela última vez na história das reuniões do Copom. 
Este recurso foi extinto em 19/12/2017. Portanto, é aplicável para as reuniões 33ª a 211ª.</t>
  </si>
  <si>
    <t>7 x 1</t>
  </si>
  <si>
    <t>46ª - Primeiro registro de divergência.</t>
  </si>
  <si>
    <t xml:space="preserve">Entre a 45ª e a 46ª reunião, aplicação do viés. </t>
  </si>
  <si>
    <t>39ª - Terceira reunião extraordinária.</t>
  </si>
  <si>
    <t>Entre a 35ª e a 36ª reunião, aplicação do viés.</t>
  </si>
  <si>
    <t>Entre a 34ª e a 35ª reunião, aplicação do viés por três vezes.</t>
  </si>
  <si>
    <t>Entre a 33ª e a 34ª reunião, é inaugurada a aplicação do instituto do viés, sendo utilizado duas vezes nesse intervalo.</t>
  </si>
  <si>
    <t>33ª - Início da adoção da Selic (fim da fixação da TBC) e instituição do mecanismo do viés.</t>
  </si>
  <si>
    <t>28ª - Pela segunda vez uma reunião extraordinária é realizada.</t>
  </si>
  <si>
    <t>Consenso</t>
  </si>
  <si>
    <t>21ª - Primeira reunião a ter ata publicada.</t>
  </si>
  <si>
    <t>Notas:</t>
  </si>
  <si>
    <t>1\ Quando a reunião foi realizada em dois dias, a data se refere ao segundo dia. Nos casos em que a alteração da Selic for decorrente de decisão do Presidente, usando a prerrogativa do viés estabelecido na reunião do Copom, a data se refere à publicação no sistema Sisbacen.</t>
  </si>
  <si>
    <t>2\ No período de 1/7/1996 a 4/3/1999, o Copom fixava a Taxa Básica do Banco Central (TBC) e, a partir de 5/3/1999, com a extinção desta, passou a divulgar a meta para a Taxa Selic para fins de política monetária. Portanto, na coluna “Decisão Selic”, os valores da 21ª à 32ª reunião referem-se à TBC.</t>
  </si>
  <si>
    <t>3\ A nominação dos votantes foi realizada somente a partir da 167ª reunião.</t>
  </si>
  <si>
    <t>4\ Decisão do Presidente do Banco Central, em consonância com o viés estabelecido na reunião do Copom.</t>
  </si>
  <si>
    <r>
      <t xml:space="preserve">Este material foi produzido pelo Banco Central do Brasil. Sua reprodução e edição é autorizada, desde que citada a fonte: Histórico de votações das reuniões do Copom, acessada em </t>
    </r>
    <r>
      <rPr>
        <u/>
        <sz val="10"/>
        <color rgb="FFF2B557"/>
        <rFont val="Arial"/>
        <family val="2"/>
      </rPr>
      <t>Comitê de Política Monetária (Copom) (bcb.gov.br)</t>
    </r>
    <r>
      <rPr>
        <sz val="10"/>
        <color rgb="FFFDFDFD"/>
        <rFont val="Arial"/>
        <family val="2"/>
      </rPr>
      <t>.</t>
    </r>
  </si>
  <si>
    <t>Gilneu Francisco Astolfi Vivan</t>
  </si>
  <si>
    <t>Izabela Moreira Correa</t>
  </si>
  <si>
    <t>Nilton José Schneider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</si>
</sst>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5" x14ac:knownFonts="1">
    <font>
      <sz val="10"/>
      <color theme="1"/>
      <name val="Arial"/>
      <family val="2"/>
    </font>
    <font>
      <sz val="10"/>
      <color rgb="FF606060"/>
      <name val="Arial"/>
      <family val="2"/>
    </font>
    <font>
      <sz val="8"/>
      <color rgb="FF606060"/>
      <name val="Ubuntu"/>
      <family val="2"/>
    </font>
    <font>
      <b/>
      <sz val="11"/>
      <color theme="1"/>
      <name val="Ubuntu"/>
      <family val="2"/>
    </font>
    <font>
      <sz val="12"/>
      <color theme="1"/>
      <name val="Ubuntu"/>
      <family val="2"/>
    </font>
    <font>
      <sz val="10"/>
      <color theme="1"/>
      <name val="Ubuntu"/>
      <family val="2"/>
    </font>
    <font>
      <sz val="16"/>
      <color theme="0"/>
      <name val="Ubuntu"/>
      <family val="2"/>
    </font>
    <font>
      <sz val="9"/>
      <color theme="0"/>
      <name val="Ubuntu"/>
      <family val="2"/>
    </font>
    <font>
      <sz val="10"/>
      <color theme="5"/>
      <name val="Arial"/>
      <family val="2"/>
    </font>
    <font>
      <sz val="12"/>
      <color theme="1"/>
      <name val="Ubuntu"/>
    </font>
    <font>
      <sz val="10"/>
      <name val="Arial"/>
      <family val="2"/>
    </font>
    <font>
      <sz val="10"/>
      <name val="Ubuntu"/>
      <family val="2"/>
    </font>
    <font>
      <b/>
      <sz val="11"/>
      <name val="Ubuntu"/>
      <family val="2"/>
    </font>
    <font>
      <sz val="10"/>
      <color theme="0"/>
      <name val="Arial"/>
      <family val="2"/>
    </font>
    <font>
      <b/>
      <sz val="11"/>
      <color theme="0"/>
      <name val="Ubuntu"/>
      <family val="2"/>
    </font>
    <font>
      <b/>
      <sz val="12"/>
      <color theme="0"/>
      <name val="Ubuntu"/>
      <family val="2"/>
    </font>
    <font>
      <sz val="11"/>
      <color theme="1"/>
      <name val="Ubuntu"/>
      <family val="2"/>
    </font>
    <font>
      <b/>
      <sz val="12"/>
      <color theme="1" tint="0.249977111117893"/>
      <name val="Ubuntu"/>
      <family val="2"/>
    </font>
    <font>
      <sz val="22"/>
      <color theme="5"/>
      <name val="Ubuntu"/>
      <family val="2"/>
    </font>
    <font>
      <sz val="10"/>
      <color theme="5"/>
      <name val="Ubuntu"/>
      <family val="2"/>
    </font>
    <font>
      <sz val="36"/>
      <color theme="1"/>
      <name val="Ubuntu"/>
      <family val="2"/>
    </font>
    <font>
      <b/>
      <sz val="36"/>
      <color theme="5"/>
      <name val="Ubuntu"/>
      <family val="2"/>
    </font>
    <font>
      <b/>
      <sz val="10"/>
      <color theme="1" tint="0.499984740745262"/>
      <name val="Ubuntu"/>
      <family val="2"/>
    </font>
    <font>
      <b/>
      <sz val="10"/>
      <color theme="1" tint="0.249977111117893"/>
      <name val="Ubuntu"/>
      <family val="2"/>
    </font>
    <font>
      <b/>
      <sz val="10"/>
      <color theme="0" tint="-0.499984740745262"/>
      <name val="Ubuntu"/>
      <family val="2"/>
    </font>
    <font>
      <sz val="11"/>
      <color theme="0"/>
      <name val="Ubuntu"/>
      <family val="2"/>
    </font>
    <font>
      <sz val="11"/>
      <name val="Arial"/>
      <family val="2"/>
    </font>
    <font>
      <sz val="11"/>
      <color theme="5"/>
      <name val="Ubuntu"/>
      <family val="2"/>
    </font>
    <font>
      <b/>
      <sz val="24"/>
      <color theme="5"/>
      <name val="Ubuntu"/>
      <family val="2"/>
    </font>
    <font>
      <b/>
      <vertAlign val="superscript"/>
      <sz val="10"/>
      <color theme="0" tint="-0.499984740745262"/>
      <name val="Ubuntu"/>
      <family val="2"/>
    </font>
    <font>
      <sz val="10"/>
      <color theme="0"/>
      <name val="Ubuntu"/>
      <family val="2"/>
    </font>
    <font>
      <b/>
      <sz val="11"/>
      <color theme="1" tint="0.499984740745262"/>
      <name val="Ubuntu"/>
      <family val="2"/>
    </font>
    <font>
      <vertAlign val="superscript"/>
      <sz val="11"/>
      <color theme="1" tint="0.499984740745262"/>
      <name val="Ubuntu"/>
      <family val="2"/>
    </font>
    <font>
      <sz val="9"/>
      <color theme="1" tint="0.499984740745262"/>
      <name val="Ubuntu"/>
      <family val="2"/>
    </font>
    <font>
      <sz val="11"/>
      <color theme="1" tint="0.499984740745262"/>
      <name val="Ubuntu"/>
      <family val="2"/>
    </font>
    <font>
      <b/>
      <sz val="20"/>
      <color theme="5"/>
      <name val="Ubuntu"/>
      <family val="2"/>
    </font>
    <font>
      <b/>
      <sz val="18"/>
      <color theme="5"/>
      <name val="Ubuntu"/>
      <family val="2"/>
    </font>
    <font>
      <sz val="12"/>
      <color theme="0"/>
      <name val="Ubuntu"/>
      <family val="2"/>
    </font>
    <font>
      <b/>
      <sz val="11"/>
      <color theme="0" tint="-0.499984740745262"/>
      <name val="Ubuntu"/>
      <family val="2"/>
    </font>
    <font>
      <sz val="10"/>
      <color theme="1" tint="0.34998626667073579"/>
      <name val="Ubuntu"/>
      <family val="2"/>
    </font>
    <font>
      <b/>
      <sz val="10"/>
      <color theme="1" tint="0.34998626667073579"/>
      <name val="Ubuntu"/>
      <family val="2"/>
    </font>
    <font>
      <b/>
      <sz val="10"/>
      <color theme="1" tint="0.14999847407452621"/>
      <name val="Ubuntu"/>
      <family val="2"/>
    </font>
    <font>
      <b/>
      <sz val="14"/>
      <color theme="1" tint="0.249977111117893"/>
      <name val="Ubuntu"/>
      <family val="2"/>
    </font>
    <font>
      <b/>
      <sz val="22"/>
      <color theme="1" tint="0.249977111117893"/>
      <name val="Ubuntu"/>
      <family val="2"/>
    </font>
    <font>
      <b/>
      <sz val="12"/>
      <color theme="1" tint="0.499984740745262"/>
      <name val="Aptos Narrow"/>
      <family val="2"/>
    </font>
    <font>
      <b/>
      <sz val="12"/>
      <color theme="1" tint="0.499984740745262"/>
      <name val="Ubuntu"/>
      <family val="2"/>
    </font>
    <font>
      <b/>
      <vertAlign val="superscript"/>
      <sz val="11"/>
      <color theme="1" tint="0.249977111117893"/>
      <name val="Ubuntu"/>
      <family val="2"/>
    </font>
    <font>
      <u/>
      <sz val="10"/>
      <color theme="10"/>
      <name val="Arial"/>
      <family val="2"/>
    </font>
    <font>
      <sz val="14"/>
      <color theme="0"/>
      <name val="Ubuntu"/>
      <family val="2"/>
    </font>
    <font>
      <sz val="10"/>
      <color rgb="FFFDFDFD"/>
      <name val="Arial"/>
      <family val="2"/>
    </font>
    <font>
      <b/>
      <sz val="14"/>
      <color rgb="FFF2B557"/>
      <name val="Ubuntu"/>
      <family val="2"/>
    </font>
    <font>
      <sz val="14"/>
      <color rgb="FFF2B557"/>
      <name val="Ubuntu"/>
      <family val="2"/>
    </font>
    <font>
      <b/>
      <sz val="10"/>
      <color rgb="FFFDFDFD"/>
      <name val="Arial"/>
      <family val="2"/>
    </font>
    <font>
      <b/>
      <sz val="22"/>
      <color rgb="FFFDFDFD"/>
      <name val="Ubuntu"/>
      <family val="2"/>
    </font>
    <font>
      <u/>
      <sz val="10"/>
      <color rgb="FFF2B55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rgb="FF025C7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rgb="FF333F4F"/>
      </left>
      <right style="medium">
        <color rgb="FF333F4F"/>
      </right>
      <top style="medium">
        <color rgb="FF333F4F"/>
      </top>
      <bottom style="medium">
        <color rgb="FF333F4F"/>
      </bottom>
      <diagonal/>
    </border>
    <border>
      <left/>
      <right/>
      <top/>
      <bottom style="medium">
        <color rgb="FF333F4F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/>
      <bottom style="thick">
        <color rgb="FF333F4F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21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2" fontId="5" fillId="0" borderId="0" xfId="0" applyNumberFormat="1" applyFont="1"/>
    <xf numFmtId="0" fontId="5" fillId="2" borderId="0" xfId="0" applyFont="1" applyFill="1"/>
    <xf numFmtId="0" fontId="0" fillId="3" borderId="0" xfId="0" applyFill="1"/>
    <xf numFmtId="0" fontId="8" fillId="3" borderId="0" xfId="0" applyFont="1" applyFill="1"/>
    <xf numFmtId="2" fontId="5" fillId="0" borderId="13" xfId="0" applyNumberFormat="1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0" fillId="4" borderId="0" xfId="0" applyFill="1"/>
    <xf numFmtId="0" fontId="10" fillId="0" borderId="0" xfId="0" applyFont="1"/>
    <xf numFmtId="0" fontId="11" fillId="2" borderId="0" xfId="0" applyFont="1" applyFill="1"/>
    <xf numFmtId="0" fontId="12" fillId="0" borderId="0" xfId="0" applyFont="1"/>
    <xf numFmtId="0" fontId="13" fillId="2" borderId="0" xfId="0" applyFont="1" applyFill="1"/>
    <xf numFmtId="0" fontId="14" fillId="0" borderId="0" xfId="0" applyFont="1" applyAlignment="1">
      <alignment horizontal="center" vertical="top"/>
    </xf>
    <xf numFmtId="2" fontId="15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center" vertical="center"/>
    </xf>
    <xf numFmtId="0" fontId="26" fillId="0" borderId="0" xfId="0" applyFont="1"/>
    <xf numFmtId="0" fontId="16" fillId="0" borderId="0" xfId="0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16" fillId="0" borderId="2" xfId="0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2" fontId="16" fillId="0" borderId="7" xfId="0" applyNumberFormat="1" applyFont="1" applyBorder="1" applyAlignment="1">
      <alignment horizontal="center"/>
    </xf>
    <xf numFmtId="2" fontId="16" fillId="0" borderId="8" xfId="0" applyNumberFormat="1" applyFont="1" applyBorder="1" applyAlignment="1">
      <alignment horizontal="center"/>
    </xf>
    <xf numFmtId="0" fontId="16" fillId="0" borderId="0" xfId="0" applyFont="1"/>
    <xf numFmtId="0" fontId="5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23" fillId="5" borderId="0" xfId="0" applyFont="1" applyFill="1" applyAlignment="1">
      <alignment horizontal="center" vertical="center"/>
    </xf>
    <xf numFmtId="14" fontId="23" fillId="5" borderId="0" xfId="0" applyNumberFormat="1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2" fontId="17" fillId="5" borderId="0" xfId="0" applyNumberFormat="1" applyFont="1" applyFill="1" applyAlignment="1">
      <alignment horizontal="center" vertical="top"/>
    </xf>
    <xf numFmtId="0" fontId="5" fillId="5" borderId="0" xfId="0" applyFont="1" applyFill="1"/>
    <xf numFmtId="0" fontId="20" fillId="5" borderId="0" xfId="0" applyFont="1" applyFill="1" applyAlignment="1">
      <alignment vertical="top"/>
    </xf>
    <xf numFmtId="0" fontId="0" fillId="5" borderId="14" xfId="0" applyFill="1" applyBorder="1"/>
    <xf numFmtId="0" fontId="5" fillId="5" borderId="15" xfId="0" applyFont="1" applyFill="1" applyBorder="1" applyAlignment="1">
      <alignment horizontal="center" vertical="center"/>
    </xf>
    <xf numFmtId="2" fontId="30" fillId="5" borderId="16" xfId="0" applyNumberFormat="1" applyFont="1" applyFill="1" applyBorder="1"/>
    <xf numFmtId="0" fontId="0" fillId="5" borderId="17" xfId="0" applyFill="1" applyBorder="1"/>
    <xf numFmtId="2" fontId="30" fillId="5" borderId="18" xfId="0" applyNumberFormat="1" applyFont="1" applyFill="1" applyBorder="1"/>
    <xf numFmtId="0" fontId="0" fillId="5" borderId="19" xfId="0" applyFill="1" applyBorder="1"/>
    <xf numFmtId="0" fontId="5" fillId="5" borderId="20" xfId="0" applyFont="1" applyFill="1" applyBorder="1" applyAlignment="1">
      <alignment horizontal="center" vertical="center"/>
    </xf>
    <xf numFmtId="2" fontId="17" fillId="5" borderId="20" xfId="0" applyNumberFormat="1" applyFont="1" applyFill="1" applyBorder="1" applyAlignment="1">
      <alignment horizontal="center" vertical="top"/>
    </xf>
    <xf numFmtId="0" fontId="5" fillId="5" borderId="20" xfId="0" applyFont="1" applyFill="1" applyBorder="1"/>
    <xf numFmtId="2" fontId="30" fillId="5" borderId="21" xfId="0" applyNumberFormat="1" applyFont="1" applyFill="1" applyBorder="1"/>
    <xf numFmtId="0" fontId="31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28" fillId="5" borderId="0" xfId="0" applyFont="1" applyFill="1" applyAlignment="1">
      <alignment horizontal="center" vertical="top"/>
    </xf>
    <xf numFmtId="2" fontId="21" fillId="5" borderId="0" xfId="0" applyNumberFormat="1" applyFont="1" applyFill="1" applyAlignment="1">
      <alignment vertical="center"/>
    </xf>
    <xf numFmtId="2" fontId="35" fillId="5" borderId="0" xfId="0" applyNumberFormat="1" applyFont="1" applyFill="1" applyAlignment="1">
      <alignment vertical="center"/>
    </xf>
    <xf numFmtId="0" fontId="0" fillId="5" borderId="15" xfId="0" applyFill="1" applyBorder="1"/>
    <xf numFmtId="0" fontId="0" fillId="5" borderId="0" xfId="0" applyFill="1"/>
    <xf numFmtId="0" fontId="0" fillId="5" borderId="20" xfId="0" applyFill="1" applyBorder="1"/>
    <xf numFmtId="0" fontId="24" fillId="5" borderId="0" xfId="0" applyFont="1" applyFill="1" applyAlignment="1">
      <alignment horizontal="right" vertical="center"/>
    </xf>
    <xf numFmtId="0" fontId="0" fillId="3" borderId="23" xfId="0" applyFill="1" applyBorder="1"/>
    <xf numFmtId="0" fontId="8" fillId="3" borderId="22" xfId="0" applyFont="1" applyFill="1" applyBorder="1"/>
    <xf numFmtId="0" fontId="39" fillId="0" borderId="1" xfId="0" applyFont="1" applyBorder="1" applyAlignment="1">
      <alignment horizontal="center" vertical="center"/>
    </xf>
    <xf numFmtId="14" fontId="39" fillId="0" borderId="2" xfId="0" applyNumberFormat="1" applyFont="1" applyBorder="1" applyAlignment="1">
      <alignment horizontal="center" vertical="center"/>
    </xf>
    <xf numFmtId="2" fontId="39" fillId="0" borderId="2" xfId="0" applyNumberFormat="1" applyFont="1" applyBorder="1" applyAlignment="1">
      <alignment horizontal="center"/>
    </xf>
    <xf numFmtId="0" fontId="39" fillId="0" borderId="4" xfId="0" applyFont="1" applyBorder="1" applyAlignment="1">
      <alignment horizontal="center" vertical="center"/>
    </xf>
    <xf numFmtId="14" fontId="39" fillId="0" borderId="0" xfId="0" applyNumberFormat="1" applyFont="1" applyAlignment="1">
      <alignment horizontal="center" vertical="center"/>
    </xf>
    <xf numFmtId="2" fontId="39" fillId="0" borderId="0" xfId="0" applyNumberFormat="1" applyFont="1" applyAlignment="1">
      <alignment horizontal="center"/>
    </xf>
    <xf numFmtId="0" fontId="39" fillId="0" borderId="6" xfId="0" applyFont="1" applyBorder="1" applyAlignment="1">
      <alignment horizontal="center" vertical="center"/>
    </xf>
    <xf numFmtId="14" fontId="39" fillId="0" borderId="7" xfId="0" applyNumberFormat="1" applyFont="1" applyBorder="1" applyAlignment="1">
      <alignment horizontal="center" vertical="center"/>
    </xf>
    <xf numFmtId="2" fontId="39" fillId="0" borderId="7" xfId="0" applyNumberFormat="1" applyFont="1" applyBorder="1" applyAlignment="1">
      <alignment horizontal="center"/>
    </xf>
    <xf numFmtId="14" fontId="39" fillId="0" borderId="2" xfId="0" applyNumberFormat="1" applyFont="1" applyBorder="1" applyAlignment="1">
      <alignment horizontal="center"/>
    </xf>
    <xf numFmtId="14" fontId="39" fillId="0" borderId="0" xfId="0" applyNumberFormat="1" applyFont="1" applyAlignment="1">
      <alignment horizontal="center"/>
    </xf>
    <xf numFmtId="14" fontId="39" fillId="0" borderId="7" xfId="0" applyNumberFormat="1" applyFont="1" applyBorder="1" applyAlignment="1">
      <alignment horizontal="center"/>
    </xf>
    <xf numFmtId="0" fontId="39" fillId="0" borderId="9" xfId="0" applyFont="1" applyBorder="1" applyAlignment="1">
      <alignment horizontal="center" vertical="center"/>
    </xf>
    <xf numFmtId="14" fontId="39" fillId="0" borderId="10" xfId="0" applyNumberFormat="1" applyFont="1" applyBorder="1" applyAlignment="1">
      <alignment horizontal="center" vertical="center"/>
    </xf>
    <xf numFmtId="14" fontId="17" fillId="5" borderId="0" xfId="0" applyNumberFormat="1" applyFont="1" applyFill="1" applyAlignment="1">
      <alignment horizontal="left" vertical="center"/>
    </xf>
    <xf numFmtId="0" fontId="17" fillId="5" borderId="0" xfId="0" applyFont="1" applyFill="1" applyAlignment="1">
      <alignment horizontal="center" vertical="center"/>
    </xf>
    <xf numFmtId="2" fontId="17" fillId="5" borderId="20" xfId="0" applyNumberFormat="1" applyFont="1" applyFill="1" applyBorder="1" applyAlignment="1">
      <alignment horizontal="left" vertical="top"/>
    </xf>
    <xf numFmtId="2" fontId="17" fillId="5" borderId="0" xfId="0" applyNumberFormat="1" applyFont="1" applyFill="1" applyAlignment="1">
      <alignment horizontal="left" vertical="top"/>
    </xf>
    <xf numFmtId="14" fontId="5" fillId="5" borderId="2" xfId="0" applyNumberFormat="1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/>
    </xf>
    <xf numFmtId="0" fontId="23" fillId="5" borderId="15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5" fillId="5" borderId="2" xfId="0" applyFont="1" applyFill="1" applyBorder="1"/>
    <xf numFmtId="0" fontId="0" fillId="0" borderId="7" xfId="0" applyBorder="1" applyAlignment="1">
      <alignment horizontal="center" vertical="center"/>
    </xf>
    <xf numFmtId="2" fontId="39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2" fontId="16" fillId="0" borderId="10" xfId="0" applyNumberFormat="1" applyFont="1" applyBorder="1" applyAlignment="1">
      <alignment horizontal="center" vertical="center"/>
    </xf>
    <xf numFmtId="2" fontId="16" fillId="0" borderId="11" xfId="0" applyNumberFormat="1" applyFont="1" applyBorder="1" applyAlignment="1">
      <alignment horizontal="center" vertical="center"/>
    </xf>
    <xf numFmtId="2" fontId="39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39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16" fillId="0" borderId="8" xfId="0" applyNumberFormat="1" applyFont="1" applyBorder="1" applyAlignment="1">
      <alignment horizontal="center" vertical="center"/>
    </xf>
    <xf numFmtId="2" fontId="3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2" fontId="38" fillId="0" borderId="7" xfId="0" quotePrefix="1" applyNumberFormat="1" applyFont="1" applyBorder="1" applyAlignment="1">
      <alignment horizontal="center" vertical="center"/>
    </xf>
    <xf numFmtId="2" fontId="38" fillId="0" borderId="8" xfId="0" applyNumberFormat="1" applyFont="1" applyBorder="1" applyAlignment="1">
      <alignment horizontal="center" vertical="center"/>
    </xf>
    <xf numFmtId="0" fontId="38" fillId="0" borderId="10" xfId="0" quotePrefix="1" applyFont="1" applyBorder="1" applyAlignment="1">
      <alignment horizontal="center" vertical="center"/>
    </xf>
    <xf numFmtId="2" fontId="40" fillId="0" borderId="7" xfId="0" quotePrefix="1" applyNumberFormat="1" applyFont="1" applyBorder="1" applyAlignment="1">
      <alignment horizontal="center" vertical="center"/>
    </xf>
    <xf numFmtId="2" fontId="24" fillId="0" borderId="7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8" fillId="0" borderId="24" xfId="0" applyFont="1" applyBorder="1" applyAlignment="1">
      <alignment horizontal="right" vertical="center"/>
    </xf>
    <xf numFmtId="14" fontId="41" fillId="0" borderId="25" xfId="0" applyNumberFormat="1" applyFont="1" applyBorder="1" applyAlignment="1">
      <alignment horizontal="center" vertical="center"/>
    </xf>
    <xf numFmtId="0" fontId="43" fillId="5" borderId="25" xfId="0" applyFont="1" applyFill="1" applyBorder="1" applyAlignment="1">
      <alignment horizontal="right" vertical="center"/>
    </xf>
    <xf numFmtId="2" fontId="28" fillId="0" borderId="25" xfId="0" applyNumberFormat="1" applyFont="1" applyBorder="1" applyAlignment="1">
      <alignment horizontal="center" vertical="center"/>
    </xf>
    <xf numFmtId="0" fontId="36" fillId="0" borderId="25" xfId="0" applyFont="1" applyBorder="1" applyAlignment="1">
      <alignment horizontal="left" vertical="center"/>
    </xf>
    <xf numFmtId="2" fontId="42" fillId="0" borderId="25" xfId="0" applyNumberFormat="1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13" fillId="0" borderId="26" xfId="0" applyFont="1" applyBorder="1"/>
    <xf numFmtId="0" fontId="13" fillId="0" borderId="16" xfId="0" applyFont="1" applyBorder="1"/>
    <xf numFmtId="0" fontId="13" fillId="0" borderId="21" xfId="0" applyFont="1" applyBorder="1"/>
    <xf numFmtId="2" fontId="42" fillId="0" borderId="25" xfId="0" quotePrefix="1" applyNumberFormat="1" applyFont="1" applyBorder="1" applyAlignment="1">
      <alignment horizontal="center" vertical="center"/>
    </xf>
    <xf numFmtId="0" fontId="0" fillId="3" borderId="27" xfId="0" applyFill="1" applyBorder="1"/>
    <xf numFmtId="0" fontId="0" fillId="6" borderId="0" xfId="0" applyFill="1"/>
    <xf numFmtId="0" fontId="0" fillId="6" borderId="0" xfId="0" applyFill="1" applyAlignment="1">
      <alignment horizontal="center" vertical="center"/>
    </xf>
    <xf numFmtId="0" fontId="13" fillId="6" borderId="0" xfId="0" applyFont="1" applyFill="1"/>
    <xf numFmtId="0" fontId="5" fillId="6" borderId="0" xfId="0" applyFont="1" applyFill="1"/>
    <xf numFmtId="2" fontId="5" fillId="6" borderId="0" xfId="0" applyNumberFormat="1" applyFont="1" applyFill="1"/>
    <xf numFmtId="0" fontId="16" fillId="6" borderId="0" xfId="0" applyFont="1" applyFill="1" applyAlignment="1">
      <alignment horizontal="center"/>
    </xf>
    <xf numFmtId="0" fontId="16" fillId="6" borderId="0" xfId="0" applyFont="1" applyFill="1"/>
    <xf numFmtId="0" fontId="18" fillId="6" borderId="0" xfId="0" applyFont="1" applyFill="1"/>
    <xf numFmtId="0" fontId="5" fillId="6" borderId="0" xfId="0" applyFont="1" applyFill="1" applyAlignment="1">
      <alignment horizontal="center"/>
    </xf>
    <xf numFmtId="0" fontId="30" fillId="6" borderId="0" xfId="0" applyFont="1" applyFill="1" applyAlignment="1">
      <alignment horizontal="center"/>
    </xf>
    <xf numFmtId="0" fontId="6" fillId="6" borderId="0" xfId="0" applyFont="1" applyFill="1"/>
    <xf numFmtId="0" fontId="48" fillId="6" borderId="0" xfId="0" applyFont="1" applyFill="1"/>
    <xf numFmtId="0" fontId="48" fillId="6" borderId="0" xfId="0" applyFont="1" applyFill="1" applyAlignment="1">
      <alignment wrapText="1"/>
    </xf>
    <xf numFmtId="0" fontId="37" fillId="6" borderId="0" xfId="0" applyFont="1" applyFill="1" applyAlignment="1">
      <alignment wrapText="1"/>
    </xf>
    <xf numFmtId="0" fontId="7" fillId="6" borderId="0" xfId="0" applyFont="1" applyFill="1" applyAlignment="1">
      <alignment horizontal="left" wrapText="1"/>
    </xf>
    <xf numFmtId="0" fontId="25" fillId="6" borderId="0" xfId="0" applyFont="1" applyFill="1" applyAlignment="1">
      <alignment horizontal="left" wrapText="1"/>
    </xf>
    <xf numFmtId="0" fontId="0" fillId="7" borderId="0" xfId="0" applyFill="1"/>
    <xf numFmtId="0" fontId="0" fillId="7" borderId="0" xfId="0" applyFill="1" applyAlignment="1">
      <alignment horizontal="center" vertical="center"/>
    </xf>
    <xf numFmtId="0" fontId="10" fillId="7" borderId="0" xfId="0" applyFont="1" applyFill="1"/>
    <xf numFmtId="0" fontId="13" fillId="7" borderId="0" xfId="0" applyFont="1" applyFill="1"/>
    <xf numFmtId="0" fontId="10" fillId="7" borderId="0" xfId="0" applyFont="1" applyFill="1" applyAlignment="1">
      <alignment horizontal="center" vertical="center"/>
    </xf>
    <xf numFmtId="0" fontId="5" fillId="7" borderId="0" xfId="0" applyFont="1" applyFill="1"/>
    <xf numFmtId="2" fontId="5" fillId="7" borderId="0" xfId="0" applyNumberFormat="1" applyFont="1" applyFill="1"/>
    <xf numFmtId="0" fontId="16" fillId="7" borderId="0" xfId="0" applyFont="1" applyFill="1" applyAlignment="1">
      <alignment horizontal="center"/>
    </xf>
    <xf numFmtId="0" fontId="16" fillId="7" borderId="0" xfId="0" applyFont="1" applyFill="1"/>
    <xf numFmtId="0" fontId="19" fillId="7" borderId="0" xfId="0" applyFont="1" applyFill="1"/>
    <xf numFmtId="2" fontId="19" fillId="7" borderId="0" xfId="0" applyNumberFormat="1" applyFont="1" applyFill="1"/>
    <xf numFmtId="0" fontId="27" fillId="7" borderId="0" xfId="0" applyFont="1" applyFill="1" applyAlignment="1">
      <alignment horizontal="center"/>
    </xf>
    <xf numFmtId="0" fontId="27" fillId="7" borderId="0" xfId="0" applyFont="1" applyFill="1"/>
    <xf numFmtId="0" fontId="30" fillId="7" borderId="0" xfId="0" applyFont="1" applyFill="1"/>
    <xf numFmtId="2" fontId="30" fillId="7" borderId="0" xfId="0" applyNumberFormat="1" applyFont="1" applyFill="1"/>
    <xf numFmtId="0" fontId="25" fillId="7" borderId="0" xfId="0" applyFont="1" applyFill="1" applyAlignment="1">
      <alignment horizontal="center"/>
    </xf>
    <xf numFmtId="0" fontId="25" fillId="7" borderId="0" xfId="0" applyFont="1" applyFill="1"/>
    <xf numFmtId="0" fontId="2" fillId="6" borderId="0" xfId="0" applyFont="1" applyFill="1"/>
    <xf numFmtId="0" fontId="52" fillId="7" borderId="0" xfId="0" applyFont="1" applyFill="1"/>
    <xf numFmtId="2" fontId="39" fillId="8" borderId="2" xfId="0" applyNumberFormat="1" applyFont="1" applyFill="1" applyBorder="1" applyAlignment="1">
      <alignment horizontal="center"/>
    </xf>
    <xf numFmtId="2" fontId="16" fillId="9" borderId="0" xfId="0" applyNumberFormat="1" applyFont="1" applyFill="1" applyAlignment="1">
      <alignment horizontal="center"/>
    </xf>
    <xf numFmtId="2" fontId="16" fillId="9" borderId="2" xfId="0" applyNumberFormat="1" applyFont="1" applyFill="1" applyBorder="1" applyAlignment="1">
      <alignment horizontal="center"/>
    </xf>
    <xf numFmtId="2" fontId="16" fillId="9" borderId="7" xfId="0" applyNumberFormat="1" applyFont="1" applyFill="1" applyBorder="1" applyAlignment="1">
      <alignment horizontal="center"/>
    </xf>
    <xf numFmtId="0" fontId="53" fillId="6" borderId="0" xfId="0" applyFont="1" applyFill="1"/>
    <xf numFmtId="0" fontId="39" fillId="0" borderId="14" xfId="0" applyFont="1" applyBorder="1" applyAlignment="1">
      <alignment horizontal="center" vertical="center"/>
    </xf>
    <xf numFmtId="14" fontId="39" fillId="0" borderId="15" xfId="0" applyNumberFormat="1" applyFont="1" applyBorder="1" applyAlignment="1">
      <alignment horizontal="center" vertical="center"/>
    </xf>
    <xf numFmtId="2" fontId="39" fillId="0" borderId="15" xfId="0" applyNumberFormat="1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2" fontId="16" fillId="0" borderId="15" xfId="0" applyNumberFormat="1" applyFont="1" applyBorder="1" applyAlignment="1">
      <alignment horizontal="center"/>
    </xf>
    <xf numFmtId="2" fontId="16" fillId="0" borderId="16" xfId="0" applyNumberFormat="1" applyFont="1" applyBorder="1" applyAlignment="1">
      <alignment horizontal="center"/>
    </xf>
    <xf numFmtId="0" fontId="39" fillId="0" borderId="17" xfId="0" applyFont="1" applyBorder="1" applyAlignment="1">
      <alignment horizontal="center" vertical="center"/>
    </xf>
    <xf numFmtId="2" fontId="16" fillId="0" borderId="18" xfId="0" applyNumberFormat="1" applyFont="1" applyBorder="1" applyAlignment="1">
      <alignment horizontal="center"/>
    </xf>
    <xf numFmtId="0" fontId="39" fillId="0" borderId="19" xfId="0" applyFont="1" applyBorder="1" applyAlignment="1">
      <alignment horizontal="center" vertical="center"/>
    </xf>
    <xf numFmtId="14" fontId="39" fillId="0" borderId="20" xfId="0" applyNumberFormat="1" applyFont="1" applyBorder="1" applyAlignment="1">
      <alignment horizontal="center" vertical="center"/>
    </xf>
    <xf numFmtId="2" fontId="39" fillId="0" borderId="20" xfId="0" applyNumberFormat="1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2" fontId="16" fillId="0" borderId="20" xfId="0" applyNumberFormat="1" applyFont="1" applyBorder="1" applyAlignment="1">
      <alignment horizontal="center"/>
    </xf>
    <xf numFmtId="2" fontId="16" fillId="0" borderId="21" xfId="0" applyNumberFormat="1" applyFont="1" applyBorder="1" applyAlignment="1">
      <alignment horizontal="center"/>
    </xf>
    <xf numFmtId="2" fontId="36" fillId="5" borderId="0" xfId="0" applyNumberFormat="1" applyFont="1" applyFill="1" applyAlignment="1">
      <alignment vertical="center"/>
    </xf>
    <xf numFmtId="2" fontId="21" fillId="5" borderId="0" xfId="0" applyNumberFormat="1" applyFont="1" applyFill="1" applyAlignment="1">
      <alignment horizontal="center" vertical="center"/>
    </xf>
    <xf numFmtId="0" fontId="28" fillId="5" borderId="0" xfId="0" applyFont="1" applyFill="1" applyAlignment="1">
      <alignment horizontal="center" vertical="top"/>
    </xf>
    <xf numFmtId="2" fontId="35" fillId="5" borderId="0" xfId="0" applyNumberFormat="1" applyFont="1" applyFill="1" applyAlignment="1">
      <alignment horizontal="left" vertical="center"/>
    </xf>
    <xf numFmtId="0" fontId="49" fillId="7" borderId="0" xfId="1" applyFont="1" applyFill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3" fillId="7" borderId="0" xfId="0" applyFont="1" applyFill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2" fontId="42" fillId="0" borderId="15" xfId="0" applyNumberFormat="1" applyFont="1" applyBorder="1" applyAlignment="1">
      <alignment horizontal="center" vertical="center"/>
    </xf>
    <xf numFmtId="2" fontId="42" fillId="0" borderId="20" xfId="0" applyNumberFormat="1" applyFont="1" applyBorder="1" applyAlignment="1">
      <alignment horizontal="center" vertical="center"/>
    </xf>
    <xf numFmtId="0" fontId="42" fillId="0" borderId="15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28" fillId="0" borderId="14" xfId="0" applyFont="1" applyBorder="1" applyAlignment="1">
      <alignment horizontal="right" vertical="center"/>
    </xf>
    <xf numFmtId="0" fontId="28" fillId="0" borderId="19" xfId="0" applyFont="1" applyBorder="1" applyAlignment="1">
      <alignment horizontal="right" vertical="center"/>
    </xf>
    <xf numFmtId="14" fontId="41" fillId="0" borderId="15" xfId="0" applyNumberFormat="1" applyFont="1" applyBorder="1" applyAlignment="1">
      <alignment horizontal="center" vertical="center"/>
    </xf>
    <xf numFmtId="14" fontId="41" fillId="0" borderId="20" xfId="0" applyNumberFormat="1" applyFont="1" applyBorder="1" applyAlignment="1">
      <alignment horizontal="center" vertical="center"/>
    </xf>
    <xf numFmtId="0" fontId="43" fillId="5" borderId="15" xfId="0" applyFont="1" applyFill="1" applyBorder="1" applyAlignment="1">
      <alignment horizontal="right" vertical="center"/>
    </xf>
    <xf numFmtId="0" fontId="43" fillId="5" borderId="20" xfId="0" applyFont="1" applyFill="1" applyBorder="1" applyAlignment="1">
      <alignment horizontal="right" vertical="center"/>
    </xf>
    <xf numFmtId="2" fontId="28" fillId="0" borderId="15" xfId="0" applyNumberFormat="1" applyFont="1" applyBorder="1" applyAlignment="1">
      <alignment horizontal="center" vertical="center"/>
    </xf>
    <xf numFmtId="2" fontId="28" fillId="0" borderId="20" xfId="0" applyNumberFormat="1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36" fillId="0" borderId="15" xfId="0" applyFont="1" applyBorder="1" applyAlignment="1">
      <alignment horizontal="left" vertical="center"/>
    </xf>
    <xf numFmtId="0" fontId="36" fillId="0" borderId="20" xfId="0" applyFont="1" applyBorder="1" applyAlignment="1">
      <alignment horizontal="left" vertical="center"/>
    </xf>
    <xf numFmtId="0" fontId="48" fillId="6" borderId="0" xfId="1" applyFont="1" applyFill="1" applyAlignment="1">
      <alignment horizontal="left"/>
    </xf>
  </cellXfs>
  <cellStyles count="2">
    <cellStyle name="Hiperlink" xfId="1" builtinId="8"/>
    <cellStyle name="Normal" xfId="0" builtinId="0"/>
  </cellStyles>
  <dxfs count="58">
    <dxf>
      <font>
        <color theme="2"/>
      </font>
      <fill>
        <patternFill>
          <fgColor rgb="FF025C75"/>
          <bgColor rgb="FF025C75"/>
        </patternFill>
      </fill>
    </dxf>
    <dxf>
      <font>
        <color theme="2"/>
      </font>
      <fill>
        <patternFill>
          <fgColor rgb="FF025C75"/>
          <bgColor rgb="FF025C75"/>
        </patternFill>
      </fill>
    </dxf>
    <dxf>
      <font>
        <color theme="2"/>
      </font>
      <fill>
        <patternFill>
          <bgColor rgb="FF736063"/>
        </patternFill>
      </fill>
    </dxf>
    <dxf>
      <font>
        <color theme="2"/>
      </font>
      <fill>
        <patternFill>
          <bgColor rgb="FF8F8082"/>
        </patternFill>
      </fill>
    </dxf>
    <dxf>
      <font>
        <color theme="2"/>
      </font>
      <fill>
        <patternFill>
          <bgColor rgb="FFABA0A1"/>
        </patternFill>
      </fill>
    </dxf>
    <dxf>
      <fill>
        <patternFill>
          <bgColor rgb="FFC7BFC1"/>
        </patternFill>
      </fill>
    </dxf>
    <dxf>
      <font>
        <color theme="2"/>
      </font>
      <fill>
        <patternFill>
          <bgColor theme="5"/>
        </patternFill>
      </fill>
    </dxf>
    <dxf>
      <font>
        <color theme="2"/>
      </font>
      <fill>
        <patternFill>
          <bgColor rgb="FF399DA8"/>
        </patternFill>
      </fill>
    </dxf>
    <dxf>
      <font>
        <color theme="2"/>
      </font>
      <fill>
        <patternFill>
          <bgColor rgb="FF6BB5BE"/>
        </patternFill>
      </fill>
    </dxf>
    <dxf>
      <font>
        <color theme="2"/>
      </font>
      <fill>
        <patternFill>
          <bgColor rgb="FF736063"/>
        </patternFill>
      </fill>
    </dxf>
    <dxf>
      <font>
        <color theme="2"/>
      </font>
      <fill>
        <patternFill>
          <bgColor rgb="FF8F8082"/>
        </patternFill>
      </fill>
    </dxf>
    <dxf>
      <font>
        <color theme="2"/>
      </font>
      <fill>
        <patternFill>
          <bgColor rgb="FFABA0A1"/>
        </patternFill>
      </fill>
    </dxf>
    <dxf>
      <fill>
        <patternFill>
          <bgColor rgb="FFC7BFC1"/>
        </patternFill>
      </fill>
    </dxf>
    <dxf>
      <font>
        <color theme="2"/>
      </font>
      <fill>
        <patternFill>
          <bgColor theme="5"/>
        </patternFill>
      </fill>
    </dxf>
    <dxf>
      <font>
        <color theme="2"/>
      </font>
      <fill>
        <patternFill>
          <bgColor rgb="FF399DA8"/>
        </patternFill>
      </fill>
    </dxf>
    <dxf>
      <font>
        <color theme="2"/>
      </font>
      <fill>
        <patternFill>
          <bgColor rgb="FF6BB5BE"/>
        </patternFill>
      </fill>
    </dxf>
    <dxf>
      <font>
        <color theme="2"/>
      </font>
      <fill>
        <patternFill>
          <bgColor rgb="FF736063"/>
        </patternFill>
      </fill>
    </dxf>
    <dxf>
      <font>
        <color theme="2"/>
      </font>
      <fill>
        <patternFill>
          <bgColor rgb="FF8F8082"/>
        </patternFill>
      </fill>
    </dxf>
    <dxf>
      <font>
        <color theme="2"/>
      </font>
      <fill>
        <patternFill>
          <bgColor rgb="FFABA0A1"/>
        </patternFill>
      </fill>
    </dxf>
    <dxf>
      <fill>
        <patternFill>
          <bgColor rgb="FFC7BFC1"/>
        </patternFill>
      </fill>
    </dxf>
    <dxf>
      <font>
        <color theme="2"/>
      </font>
      <fill>
        <patternFill>
          <bgColor rgb="FF088492"/>
        </patternFill>
      </fill>
    </dxf>
    <dxf>
      <font>
        <color theme="2"/>
      </font>
      <fill>
        <patternFill>
          <bgColor rgb="FF399DA8"/>
        </patternFill>
      </fill>
    </dxf>
    <dxf>
      <font>
        <color theme="2"/>
      </font>
      <fill>
        <patternFill>
          <bgColor rgb="FF6BB5BE"/>
        </patternFill>
      </fill>
    </dxf>
    <dxf>
      <font>
        <color theme="2"/>
      </font>
      <fill>
        <patternFill>
          <bgColor theme="9" tint="-0.24994659260841701"/>
        </patternFill>
      </fill>
    </dxf>
    <dxf>
      <font>
        <color theme="2"/>
      </font>
      <fill>
        <patternFill>
          <bgColor theme="9" tint="0.39994506668294322"/>
        </patternFill>
      </fill>
    </dxf>
    <dxf>
      <font>
        <color theme="2"/>
      </font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color theme="2"/>
      </font>
      <fill>
        <patternFill>
          <bgColor rgb="FF399DA8"/>
        </patternFill>
      </fill>
    </dxf>
    <dxf>
      <font>
        <color theme="2"/>
      </font>
      <fill>
        <patternFill>
          <bgColor rgb="FF6BB5BE"/>
        </patternFill>
      </fill>
    </dxf>
    <dxf>
      <font>
        <color theme="2"/>
      </font>
      <fill>
        <patternFill>
          <bgColor rgb="FF9CCED3"/>
        </patternFill>
      </fill>
    </dxf>
    <dxf>
      <font>
        <color theme="2"/>
      </font>
      <fill>
        <patternFill>
          <bgColor rgb="FF736063"/>
        </patternFill>
      </fill>
    </dxf>
    <dxf>
      <font>
        <color theme="2"/>
      </font>
      <fill>
        <patternFill>
          <bgColor rgb="FF8F8082"/>
        </patternFill>
      </fill>
    </dxf>
    <dxf>
      <font>
        <color theme="2"/>
      </font>
      <fill>
        <patternFill>
          <bgColor rgb="FFABA0A1"/>
        </patternFill>
      </fill>
    </dxf>
    <dxf>
      <fill>
        <patternFill>
          <bgColor rgb="FFC7BFC1"/>
        </patternFill>
      </fill>
    </dxf>
    <dxf>
      <font>
        <color theme="2"/>
      </font>
      <fill>
        <patternFill>
          <fgColor rgb="FF399DA8"/>
          <bgColor rgb="FF399DA8"/>
        </patternFill>
      </fill>
    </dxf>
    <dxf>
      <font>
        <color theme="2"/>
      </font>
      <fill>
        <patternFill>
          <bgColor rgb="FF399DA8"/>
        </patternFill>
      </fill>
    </dxf>
    <dxf>
      <font>
        <color theme="2"/>
      </font>
      <fill>
        <patternFill>
          <bgColor rgb="FF6BB5BE"/>
        </patternFill>
      </fill>
    </dxf>
    <dxf>
      <font>
        <color theme="2"/>
      </font>
      <fill>
        <patternFill>
          <fgColor rgb="FF025C75"/>
          <bgColor rgb="FF025C75"/>
        </patternFill>
      </fill>
    </dxf>
    <dxf>
      <font>
        <color theme="2"/>
      </font>
      <fill>
        <patternFill>
          <bgColor rgb="FF736063"/>
        </patternFill>
      </fill>
    </dxf>
    <dxf>
      <font>
        <color theme="2"/>
      </font>
      <fill>
        <patternFill>
          <bgColor rgb="FF8F8082"/>
        </patternFill>
      </fill>
    </dxf>
    <dxf>
      <font>
        <color theme="2"/>
      </font>
      <fill>
        <patternFill>
          <bgColor rgb="FFABA0A1"/>
        </patternFill>
      </fill>
    </dxf>
    <dxf>
      <fill>
        <patternFill>
          <bgColor rgb="FFC7BFC1"/>
        </patternFill>
      </fill>
    </dxf>
    <dxf>
      <font>
        <color theme="2"/>
      </font>
      <fill>
        <patternFill>
          <bgColor theme="5"/>
        </patternFill>
      </fill>
    </dxf>
    <dxf>
      <font>
        <color theme="2"/>
      </font>
      <fill>
        <patternFill>
          <bgColor rgb="FF399DA8"/>
        </patternFill>
      </fill>
    </dxf>
    <dxf>
      <font>
        <color theme="2"/>
      </font>
      <fill>
        <patternFill>
          <bgColor rgb="FF6BB5B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buntu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 style="medium">
          <color theme="0" tint="-0.499984740745262"/>
        </right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buntu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Ubuntu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Ubuntu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theme="0" tint="-0.499984740745262"/>
        </top>
        <bottom style="medium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theme="0" tint="-0.499984740745262"/>
        </top>
        <bottom style="medium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scheme val="none"/>
      </font>
      <numFmt numFmtId="2" formatCode="0.00"/>
      <alignment horizontal="center" vertical="bottom" textRotation="0" wrapText="0" indent="0" justifyLastLine="0" shrinkToFit="0" readingOrder="0"/>
      <border diagonalUp="0" diagonalDown="0">
        <left/>
        <right/>
        <top style="medium">
          <color theme="0" tint="-0.499984740745262"/>
        </top>
        <bottom style="medium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/>
        <right/>
        <top style="medium">
          <color theme="0" tint="-0.499984740745262"/>
        </top>
        <bottom style="medium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0" tint="-0.499984740745262"/>
        </left>
        <right/>
        <top style="medium">
          <color theme="0" tint="-0.499984740745262"/>
        </top>
        <bottom style="medium">
          <color theme="0" tint="-0.499984740745262"/>
        </bottom>
        <vertical/>
        <horizontal/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Ubuntu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0"/>
      </font>
    </dxf>
    <dxf>
      <font>
        <color theme="1" tint="0.24994659260841701"/>
        <name val="Ubuntu"/>
        <scheme val="none"/>
      </font>
    </dxf>
    <dxf>
      <font>
        <sz val="10"/>
      </font>
    </dxf>
  </dxfs>
  <tableStyles count="2" defaultTableStyle="TableStyleMedium2" defaultPivotStyle="PivotStyleLight16">
    <tableStyle name="Estilo de Segmentação de Dados 1" pivot="0" table="0" count="1" xr9:uid="{00000000-0011-0000-FFFF-FFFF00000000}">
      <tableStyleElement type="wholeTable" dxfId="57"/>
    </tableStyle>
    <tableStyle name="Estilo de Segmentação de Dados 2" pivot="0" table="0" count="1" xr9:uid="{00000000-0011-0000-FFFF-FFFF01000000}">
      <tableStyleElement type="headerRow" dxfId="56"/>
    </tableStyle>
  </tableStyles>
  <colors>
    <mruColors>
      <color rgb="FF736063"/>
      <color rgb="FFF2B557"/>
      <color rgb="FFC7BFC1"/>
      <color rgb="FFABA0A1"/>
      <color rgb="FF8F8082"/>
      <color rgb="FF6BB5BE"/>
      <color rgb="FF399DA8"/>
      <color rgb="FF088492"/>
      <color rgb="FF025C75"/>
      <color rgb="FFFDFDFD"/>
    </mruColors>
  </colors>
  <extLst>
    <ext xmlns:x14="http://schemas.microsoft.com/office/spreadsheetml/2009/9/main" uri="{EB79DEF2-80B8-43e5-95BD-54CBDDF9020C}">
      <x14:slicerStyles defaultSlicerStyle="SlicerStyleLight1">
        <x14:slicerStyle name="Estilo de Segmentação de Dados 1"/>
        <x14:slicerStyle name="Estilo de Segmentação de Dados 2"/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7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microsoft.com/office/2007/relationships/slicerCache" Target="slicerCaches/slicerCache2.xml"/><Relationship Id="rId7" Type="http://schemas.microsoft.com/office/2007/relationships/slicerCache" Target="slicerCaches/slicerCache6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microsoft.com/office/2007/relationships/slicerCache" Target="slicerCaches/slicerCache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microsoft.com/office/2007/relationships/slicerCache" Target="slicerCaches/slicerCache5.xml"/><Relationship Id="rId11" Type="http://schemas.openxmlformats.org/officeDocument/2006/relationships/styles" Target="styles.xml"/><Relationship Id="rId5" Type="http://schemas.microsoft.com/office/2007/relationships/slicerCache" Target="slicerCaches/slicerCache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microsoft.com/office/2007/relationships/slicerCache" Target="slicerCaches/slicerCache3.xml"/><Relationship Id="rId9" Type="http://schemas.microsoft.com/office/2007/relationships/slicerCache" Target="slicerCaches/slicerCache8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11476</xdr:colOff>
      <xdr:row>12</xdr:row>
      <xdr:rowOff>0</xdr:rowOff>
    </xdr:to>
    <xdr:sp macro="" textlink="">
      <xdr:nvSpPr>
        <xdr:cNvPr id="2" name="Retângulo: Único Canto Arredondado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 flipH="1">
          <a:off x="0" y="0"/>
          <a:ext cx="473746" cy="4592877"/>
        </a:xfrm>
        <a:prstGeom prst="round1Rect">
          <a:avLst>
            <a:gd name="adj" fmla="val 50000"/>
          </a:avLst>
        </a:prstGeom>
        <a:solidFill>
          <a:srgbClr val="025C7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18</xdr:col>
      <xdr:colOff>0</xdr:colOff>
      <xdr:row>0</xdr:row>
      <xdr:rowOff>2006</xdr:rowOff>
    </xdr:from>
    <xdr:to>
      <xdr:col>22</xdr:col>
      <xdr:colOff>6180</xdr:colOff>
      <xdr:row>12</xdr:row>
      <xdr:rowOff>0</xdr:rowOff>
    </xdr:to>
    <xdr:sp macro="" textlink="">
      <xdr:nvSpPr>
        <xdr:cNvPr id="3" name="Retângulo: Único Canto Arredondado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0138572" y="2006"/>
          <a:ext cx="648436" cy="4624422"/>
        </a:xfrm>
        <a:prstGeom prst="round1Rect">
          <a:avLst>
            <a:gd name="adj" fmla="val 50000"/>
          </a:avLst>
        </a:prstGeom>
        <a:solidFill>
          <a:srgbClr val="025C75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397122</xdr:colOff>
      <xdr:row>7</xdr:row>
      <xdr:rowOff>84627</xdr:rowOff>
    </xdr:from>
    <xdr:to>
      <xdr:col>17</xdr:col>
      <xdr:colOff>2078009</xdr:colOff>
      <xdr:row>8</xdr:row>
      <xdr:rowOff>1043214</xdr:rowOff>
    </xdr:to>
    <xdr:grpSp>
      <xdr:nvGrpSpPr>
        <xdr:cNvPr id="13" name="Agrupar 12">
          <a:extLst>
            <a:ext uri="{FF2B5EF4-FFF2-40B4-BE49-F238E27FC236}">
              <a16:creationId xmlns:a16="http://schemas.microsoft.com/office/drawing/2014/main" id="{98F1AC07-B7F3-69F4-2F7B-ADDC4B64DE4B}"/>
            </a:ext>
          </a:extLst>
        </xdr:cNvPr>
        <xdr:cNvGrpSpPr/>
      </xdr:nvGrpSpPr>
      <xdr:grpSpPr>
        <a:xfrm>
          <a:off x="397122" y="3091539"/>
          <a:ext cx="18581599" cy="1238734"/>
          <a:chOff x="397122" y="2341145"/>
          <a:chExt cx="19415530" cy="1230730"/>
        </a:xfrm>
      </xdr:grpSpPr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4" name="Reunião">
                <a:extLst>
                  <a:ext uri="{FF2B5EF4-FFF2-40B4-BE49-F238E27FC236}">
                    <a16:creationId xmlns:a16="http://schemas.microsoft.com/office/drawing/2014/main" id="{00000000-0008-0000-0500-000004000000}"/>
                  </a:ext>
                </a:extLst>
              </xdr:cNvPr>
              <xdr:cNvGraphicFramePr/>
            </xdr:nvGraphicFramePr>
            <xdr:xfrm>
              <a:off x="397122" y="2341145"/>
              <a:ext cx="1817252" cy="1220721"/>
            </xdr:xfrm>
            <a:graphic>
              <a:graphicData uri="http://schemas.microsoft.com/office/drawing/2010/slicer">
                <sle:slicer xmlns:sle="http://schemas.microsoft.com/office/drawing/2010/slicer" name="Reunião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97122" y="3110855"/>
                <a:ext cx="1843573" cy="1220722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5" name="Data\1">
                <a:extLst>
                  <a:ext uri="{FF2B5EF4-FFF2-40B4-BE49-F238E27FC236}">
                    <a16:creationId xmlns:a16="http://schemas.microsoft.com/office/drawing/2014/main" id="{00000000-0008-0000-0500-000005000000}"/>
                  </a:ext>
                </a:extLst>
              </xdr:cNvPr>
              <xdr:cNvGraphicFramePr/>
            </xdr:nvGraphicFramePr>
            <xdr:xfrm>
              <a:off x="2341895" y="2341145"/>
              <a:ext cx="2048443" cy="1218910"/>
            </xdr:xfrm>
            <a:graphic>
              <a:graphicData uri="http://schemas.microsoft.com/office/drawing/2010/slicer">
                <sle:slicer xmlns:sle="http://schemas.microsoft.com/office/drawing/2010/slicer" name="Data\1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370063" y="3110855"/>
                <a:ext cx="2078113" cy="121891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6" name="Decisão Selic &#10;(% a.a.)\2">
                <a:extLst>
                  <a:ext uri="{FF2B5EF4-FFF2-40B4-BE49-F238E27FC236}">
                    <a16:creationId xmlns:a16="http://schemas.microsoft.com/office/drawing/2014/main" id="{00000000-0008-0000-0500-000006000000}"/>
                  </a:ext>
                </a:extLst>
              </xdr:cNvPr>
              <xdr:cNvGraphicFramePr/>
            </xdr:nvGraphicFramePr>
            <xdr:xfrm>
              <a:off x="4517859" y="2341145"/>
              <a:ext cx="2160000" cy="1220721"/>
            </xdr:xfrm>
            <a:graphic>
              <a:graphicData uri="http://schemas.microsoft.com/office/drawing/2010/slicer">
                <sle:slicer xmlns:sle="http://schemas.microsoft.com/office/drawing/2010/slicer" name="Decisão Selic &#10;(% a.a.)\2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4577544" y="3110855"/>
                <a:ext cx="2191285" cy="1220722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7" name="Variação Selic &#10;(p.p.)">
                <a:extLst>
                  <a:ext uri="{FF2B5EF4-FFF2-40B4-BE49-F238E27FC236}">
                    <a16:creationId xmlns:a16="http://schemas.microsoft.com/office/drawing/2014/main" id="{00000000-0008-0000-0500-000007000000}"/>
                  </a:ext>
                </a:extLst>
              </xdr:cNvPr>
              <xdr:cNvGraphicFramePr/>
            </xdr:nvGraphicFramePr>
            <xdr:xfrm>
              <a:off x="6805380" y="2341145"/>
              <a:ext cx="2160000" cy="1220721"/>
            </xdr:xfrm>
            <a:graphic>
              <a:graphicData uri="http://schemas.microsoft.com/office/drawing/2010/slicer">
                <sle:slicer xmlns:sle="http://schemas.microsoft.com/office/drawing/2010/slicer" name="Variação Selic &#10;(p.p.)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6898197" y="3110855"/>
                <a:ext cx="2191285" cy="1220722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8" name="Votante ou placar\3">
                <a:extLst>
                  <a:ext uri="{FF2B5EF4-FFF2-40B4-BE49-F238E27FC236}">
                    <a16:creationId xmlns:a16="http://schemas.microsoft.com/office/drawing/2014/main" id="{00000000-0008-0000-0500-000008000000}"/>
                  </a:ext>
                </a:extLst>
              </xdr:cNvPr>
              <xdr:cNvGraphicFramePr/>
            </xdr:nvGraphicFramePr>
            <xdr:xfrm>
              <a:off x="11663812" y="2341145"/>
              <a:ext cx="3573800" cy="1213188"/>
            </xdr:xfrm>
            <a:graphic>
              <a:graphicData uri="http://schemas.microsoft.com/office/drawing/2010/slicer">
                <sle:slicer xmlns:sle="http://schemas.microsoft.com/office/drawing/2010/slicer" name="Votante ou placar\3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1826999" y="3110855"/>
                <a:ext cx="3625563" cy="1213189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9" name="Voto variação Selic&#10;(p.p.)">
                <a:extLst>
                  <a:ext uri="{FF2B5EF4-FFF2-40B4-BE49-F238E27FC236}">
                    <a16:creationId xmlns:a16="http://schemas.microsoft.com/office/drawing/2014/main" id="{00000000-0008-0000-0500-000009000000}"/>
                  </a:ext>
                </a:extLst>
              </xdr:cNvPr>
              <xdr:cNvGraphicFramePr/>
            </xdr:nvGraphicFramePr>
            <xdr:xfrm>
              <a:off x="15365133" y="2341145"/>
              <a:ext cx="2160000" cy="1220721"/>
            </xdr:xfrm>
            <a:graphic>
              <a:graphicData uri="http://schemas.microsoft.com/office/drawing/2010/slicer">
                <sle:slicer xmlns:sle="http://schemas.microsoft.com/office/drawing/2010/slicer" name="Voto variação Selic&#10;(p.p.)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5581930" y="3110855"/>
                <a:ext cx="2191285" cy="1220722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10" name="Voto menos decisão">
                <a:extLst>
                  <a:ext uri="{FF2B5EF4-FFF2-40B4-BE49-F238E27FC236}">
                    <a16:creationId xmlns:a16="http://schemas.microsoft.com/office/drawing/2014/main" id="{00000000-0008-0000-0500-00000A000000}"/>
                  </a:ext>
                </a:extLst>
              </xdr:cNvPr>
              <xdr:cNvGraphicFramePr/>
            </xdr:nvGraphicFramePr>
            <xdr:xfrm>
              <a:off x="17652652" y="2341145"/>
              <a:ext cx="2160000" cy="1220721"/>
            </xdr:xfrm>
            <a:graphic>
              <a:graphicData uri="http://schemas.microsoft.com/office/drawing/2010/slicer">
                <sle:slicer xmlns:sle="http://schemas.microsoft.com/office/drawing/2010/slicer" name="Voto menos decisão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7902582" y="3110855"/>
                <a:ext cx="2191285" cy="1220722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  </a:r>
              </a:p>
            </xdr:txBody>
          </xdr:sp>
        </mc:Fallback>
      </mc:AlternateContent>
      <mc:AlternateContent xmlns:mc="http://schemas.openxmlformats.org/markup-compatibility/2006" xmlns:sle15="http://schemas.microsoft.com/office/drawing/2012/slicer">
        <mc:Choice Requires="sle15">
          <xdr:graphicFrame macro="">
            <xdr:nvGraphicFramePr>
              <xdr:cNvPr id="11" name="Coluna1">
                <a:extLst>
                  <a:ext uri="{FF2B5EF4-FFF2-40B4-BE49-F238E27FC236}">
                    <a16:creationId xmlns:a16="http://schemas.microsoft.com/office/drawing/2014/main" id="{D842E86A-1290-37FF-24D9-A66BC1603928}"/>
                  </a:ext>
                </a:extLst>
              </xdr:cNvPr>
              <xdr:cNvGraphicFramePr/>
            </xdr:nvGraphicFramePr>
            <xdr:xfrm>
              <a:off x="9092901" y="2345416"/>
              <a:ext cx="2443390" cy="1226459"/>
            </xdr:xfrm>
            <a:graphic>
              <a:graphicData uri="http://schemas.microsoft.com/office/drawing/2010/slicer">
                <sle:slicer xmlns:sle="http://schemas.microsoft.com/office/drawing/2010/slicer" name="Coluna1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9218851" y="3115126"/>
                <a:ext cx="2478780" cy="122646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pt-BR" sz="1100"/>
  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  </a:r>
              </a:p>
            </xdr:txBody>
          </xdr:sp>
        </mc:Fallback>
      </mc:AlternateContent>
    </xdr:grpSp>
    <xdr:clientData/>
  </xdr:twoCellAnchor>
  <xdr:twoCellAnchor editAs="oneCell">
    <xdr:from>
      <xdr:col>16</xdr:col>
      <xdr:colOff>939454</xdr:colOff>
      <xdr:row>1</xdr:row>
      <xdr:rowOff>328065</xdr:rowOff>
    </xdr:from>
    <xdr:to>
      <xdr:col>17</xdr:col>
      <xdr:colOff>1057721</xdr:colOff>
      <xdr:row>2</xdr:row>
      <xdr:rowOff>122470</xdr:rowOff>
    </xdr:to>
    <xdr:pic>
      <xdr:nvPicPr>
        <xdr:cNvPr id="15" name="Gráfico 14">
          <a:extLst>
            <a:ext uri="{FF2B5EF4-FFF2-40B4-BE49-F238E27FC236}">
              <a16:creationId xmlns:a16="http://schemas.microsoft.com/office/drawing/2014/main" id="{E4C800EE-B27B-3B27-FEF9-CFAA17277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828124" y="581568"/>
          <a:ext cx="2209113" cy="49954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7456</xdr:rowOff>
    </xdr:from>
    <xdr:to>
      <xdr:col>21</xdr:col>
      <xdr:colOff>22368</xdr:colOff>
      <xdr:row>2</xdr:row>
      <xdr:rowOff>365342</xdr:rowOff>
    </xdr:to>
    <xdr:sp macro="" textlink="">
      <xdr:nvSpPr>
        <xdr:cNvPr id="16" name="Retângulo: Único Canto Recortado 15">
          <a:extLst>
            <a:ext uri="{FF2B5EF4-FFF2-40B4-BE49-F238E27FC236}">
              <a16:creationId xmlns:a16="http://schemas.microsoft.com/office/drawing/2014/main" id="{EA74B1AB-6EAE-4D0B-EA11-16A03A662BE3}"/>
            </a:ext>
          </a:extLst>
        </xdr:cNvPr>
        <xdr:cNvSpPr/>
      </xdr:nvSpPr>
      <xdr:spPr>
        <a:xfrm flipV="1">
          <a:off x="0" y="7456"/>
          <a:ext cx="20272779" cy="1476282"/>
        </a:xfrm>
        <a:prstGeom prst="snip1Rect">
          <a:avLst>
            <a:gd name="adj" fmla="val 34181"/>
          </a:avLst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Voto_variação_Selic__p.p." xr10:uid="{00000000-0013-0000-FFFF-FFFF01000000}" sourceName="Voto variação Selic">
  <extLst>
    <x:ext xmlns:x15="http://schemas.microsoft.com/office/spreadsheetml/2010/11/main" uri="{2F2917AC-EB37-4324-AD4E-5DD8C200BD13}">
      <x15:tableSlicerCache tableId="5" column="6" sortOrder="descending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Data\1" xr10:uid="{00000000-0013-0000-FFFF-FFFF02000000}" sourceName="Data">
  <extLst>
    <x:ext xmlns:x15="http://schemas.microsoft.com/office/spreadsheetml/2010/11/main" uri="{2F2917AC-EB37-4324-AD4E-5DD8C200BD13}">
      <x15:tableSlicerCache tableId="5" column="2" sortOrder="descending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Votante_ou_placar\3" xr10:uid="{00000000-0013-0000-FFFF-FFFF03000000}" sourceName="Votante">
  <extLst>
    <x:ext xmlns:x15="http://schemas.microsoft.com/office/spreadsheetml/2010/11/main" uri="{2F2917AC-EB37-4324-AD4E-5DD8C200BD13}">
      <x15:tableSlicerCache tableId="5" column="5" crossFilter="none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Variação_Selic___p.p." xr10:uid="{00000000-0013-0000-FFFF-FFFF04000000}" sourceName="Variação Selic">
  <extLst>
    <x:ext xmlns:x15="http://schemas.microsoft.com/office/spreadsheetml/2010/11/main" uri="{2F2917AC-EB37-4324-AD4E-5DD8C200BD13}">
      <x15:tableSlicerCache tableId="5" column="4" sortOrder="descending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Decisão_Selic_____a.a._\2" xr10:uid="{00000000-0013-0000-FFFF-FFFF05000000}" sourceName="Decisão Selic">
  <extLst>
    <x:ext xmlns:x15="http://schemas.microsoft.com/office/spreadsheetml/2010/11/main" uri="{2F2917AC-EB37-4324-AD4E-5DD8C200BD13}">
      <x15:tableSlicerCache tableId="5" column="3" sortOrder="descending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Voto_menos_decisão" xr10:uid="{00000000-0013-0000-FFFF-FFFF06000000}" sourceName="Voto menos decisão">
  <extLst>
    <x:ext xmlns:x15="http://schemas.microsoft.com/office/spreadsheetml/2010/11/main" uri="{2F2917AC-EB37-4324-AD4E-5DD8C200BD13}">
      <x15:tableSlicerCache tableId="5" column="7" sortOrder="descending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Reunião" xr10:uid="{00000000-0013-0000-FFFF-FFFF07000000}" sourceName="Reunião">
  <extLst>
    <x:ext xmlns:x15="http://schemas.microsoft.com/office/spreadsheetml/2010/11/main" uri="{2F2917AC-EB37-4324-AD4E-5DD8C200BD13}">
      <x15:tableSlicerCache tableId="5" column="1" sortOrder="descending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Coluna1" xr10:uid="{60F1BB93-AD1D-44AF-B25D-C1BE045490BC}" sourceName="Placar">
  <extLst>
    <x:ext xmlns:x15="http://schemas.microsoft.com/office/spreadsheetml/2010/11/main" uri="{2F2917AC-EB37-4324-AD4E-5DD8C200BD13}">
      <x15:tableSlicerCache tableId="5" column="8" sortOrder="descending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Voto variação Selic_x000a_(p.p.)" xr10:uid="{00000000-0014-0000-FFFF-FFFF01000000}" cache="SegmentaçãodeDados_Voto_variação_Selic__p.p." caption="Voto variação Selic" style="SlicerStyleDark2" rowHeight="225425"/>
  <slicer name="Data\1" xr10:uid="{00000000-0014-0000-FFFF-FFFF02000000}" cache="SegmentaçãodeDados_Data\1" caption="Data" style="SlicerStyleDark2" rowHeight="225425"/>
  <slicer name="Votante ou placar\3" xr10:uid="{00000000-0014-0000-FFFF-FFFF03000000}" cache="SegmentaçãodeDados_Votante_ou_placar\3" caption="Votante" style="SlicerStyleDark2" rowHeight="225425"/>
  <slicer name="Variação Selic _x000a_(p.p.)" xr10:uid="{00000000-0014-0000-FFFF-FFFF04000000}" cache="SegmentaçãodeDados_Variação_Selic___p.p." caption="Variação Selic" style="SlicerStyleDark2" rowHeight="225425"/>
  <slicer name="Decisão Selic _x000a_(% a.a.)\2" xr10:uid="{00000000-0014-0000-FFFF-FFFF05000000}" cache="SegmentaçãodeDados_Decisão_Selic_____a.a._\2" caption="Decisão Selic" style="SlicerStyleDark2" rowHeight="225425"/>
  <slicer name="Voto menos decisão" xr10:uid="{00000000-0014-0000-FFFF-FFFF06000000}" cache="SegmentaçãodeDados_Voto_menos_decisão" caption="Voto menos decisão" style="SlicerStyleDark2" rowHeight="225425"/>
  <slicer name="Reunião" xr10:uid="{00000000-0014-0000-FFFF-FFFF07000000}" cache="SegmentaçãodeDados_Reunião" caption="Reunião" style="SlicerStyleDark2" rowHeight="225425"/>
  <slicer name="Coluna1" xr10:uid="{497C8A1C-C253-4D5F-A42F-55F015B652DD}" cache="SegmentaçãodeDados_Coluna1" caption="Placar" style="SlicerStyleDark2" rowHeight="220133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Tabela5" displayName="Tabela5" ref="K13:R1085" totalsRowShown="0" headerRowDxfId="55" dataDxfId="54" tableBorderDxfId="53">
  <autoFilter ref="K13:R1085" xr:uid="{00000000-0009-0000-0100-000005000000}"/>
  <tableColumns count="8">
    <tableColumn id="1" xr3:uid="{00000000-0010-0000-0600-000001000000}" name="Reunião" dataDxfId="52"/>
    <tableColumn id="2" xr3:uid="{00000000-0010-0000-0600-000002000000}" name="Data" dataDxfId="51"/>
    <tableColumn id="3" xr3:uid="{00000000-0010-0000-0600-000003000000}" name="Decisão Selic" dataDxfId="50"/>
    <tableColumn id="4" xr3:uid="{00000000-0010-0000-0600-000004000000}" name="Variação Selic" dataDxfId="49"/>
    <tableColumn id="8" xr3:uid="{2FA2347A-09A3-4602-A181-C07EF36DB114}" name="Placar" dataDxfId="48"/>
    <tableColumn id="5" xr3:uid="{00000000-0010-0000-0600-000005000000}" name="Votante" dataDxfId="47"/>
    <tableColumn id="6" xr3:uid="{00000000-0010-0000-0600-000006000000}" name="Voto variação Selic" dataDxfId="46"/>
    <tableColumn id="7" xr3:uid="{00000000-0010-0000-0600-000007000000}" name="Voto menos decisão" dataDxfId="45">
      <calculatedColumnFormula>Q14-N14</calculatedColumnFormula>
    </tableColumn>
  </tableColumns>
  <tableStyleInfo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Íon">
  <a:themeElements>
    <a:clrScheme name="Personalizada 2">
      <a:dk1>
        <a:srgbClr val="000000"/>
      </a:dk1>
      <a:lt1>
        <a:srgbClr val="FFFFFF"/>
      </a:lt1>
      <a:dk2>
        <a:srgbClr val="025C75"/>
      </a:dk2>
      <a:lt2>
        <a:srgbClr val="FFFFFF"/>
      </a:lt2>
      <a:accent1>
        <a:srgbClr val="D295BE"/>
      </a:accent1>
      <a:accent2>
        <a:srgbClr val="088492"/>
      </a:accent2>
      <a:accent3>
        <a:srgbClr val="ECCAB1"/>
      </a:accent3>
      <a:accent4>
        <a:srgbClr val="AEAEAE"/>
      </a:accent4>
      <a:accent5>
        <a:srgbClr val="C3A061"/>
      </a:accent5>
      <a:accent6>
        <a:srgbClr val="736063"/>
      </a:accent6>
      <a:hlink>
        <a:srgbClr val="F2B557"/>
      </a:hlink>
      <a:folHlink>
        <a:srgbClr val="D46C6B"/>
      </a:folHlink>
    </a:clrScheme>
    <a:fontScheme name="Í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Í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cb.gov.br/controleinflacao/copom" TargetMode="External"/><Relationship Id="rId1" Type="http://schemas.openxmlformats.org/officeDocument/2006/relationships/hyperlink" Target="http://www.bcb.gov.br/" TargetMode="External"/><Relationship Id="rId6" Type="http://schemas.microsoft.com/office/2007/relationships/slicer" Target="../slicers/slicer1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1095"/>
  <sheetViews>
    <sheetView showGridLines="0" tabSelected="1" zoomScale="51" zoomScaleNormal="51" workbookViewId="0">
      <pane ySplit="13" topLeftCell="A14" activePane="bottomLeft" state="frozen"/>
      <selection pane="bottomLeft" activeCell="W1" sqref="W1"/>
    </sheetView>
  </sheetViews>
  <sheetFormatPr defaultColWidth="0" defaultRowHeight="0" customHeight="1" zeroHeight="1" x14ac:dyDescent="0.3"/>
  <cols>
    <col min="1" max="1" width="6.5703125" customWidth="1"/>
    <col min="2" max="2" width="10.140625" customWidth="1"/>
    <col min="3" max="3" width="15.85546875" customWidth="1"/>
    <col min="4" max="4" width="6.42578125" style="31" customWidth="1"/>
    <col min="5" max="5" width="14.42578125" style="31" customWidth="1"/>
    <col min="6" max="6" width="9.42578125" style="31" customWidth="1"/>
    <col min="7" max="7" width="9.85546875" style="31" customWidth="1"/>
    <col min="8" max="8" width="11" customWidth="1"/>
    <col min="9" max="9" width="2.42578125" style="29" customWidth="1"/>
    <col min="10" max="10" width="3.5703125" customWidth="1"/>
    <col min="11" max="11" width="14.42578125" style="9" customWidth="1"/>
    <col min="12" max="12" width="12.85546875" style="9" customWidth="1"/>
    <col min="13" max="13" width="16" style="10" customWidth="1"/>
    <col min="14" max="14" width="18.140625" style="9" customWidth="1"/>
    <col min="15" max="15" width="24" style="9" customWidth="1"/>
    <col min="16" max="16" width="49.5703125" style="33" customWidth="1"/>
    <col min="17" max="17" width="29.42578125" style="42" customWidth="1"/>
    <col min="18" max="18" width="30" style="42" customWidth="1"/>
    <col min="19" max="20" width="7.28515625" style="9" hidden="1" customWidth="1"/>
    <col min="21" max="21" width="2.140625" customWidth="1"/>
    <col min="22" max="22" width="6.85546875" customWidth="1"/>
    <col min="23" max="23" width="4.140625" customWidth="1"/>
    <col min="24" max="26" width="1.5703125" customWidth="1"/>
    <col min="27" max="27" width="8.7109375" style="4" customWidth="1"/>
    <col min="28" max="43" width="8.7109375" customWidth="1"/>
    <col min="44" max="47" width="0" hidden="1" customWidth="1"/>
    <col min="48" max="16384" width="8.7109375" hidden="1"/>
  </cols>
  <sheetData>
    <row r="1" spans="1:27" ht="20.45" customHeight="1" x14ac:dyDescent="0.3">
      <c r="B1" s="135"/>
      <c r="C1" s="135"/>
      <c r="D1" s="136"/>
      <c r="E1" s="136"/>
      <c r="F1" s="136"/>
      <c r="G1" s="136"/>
      <c r="H1" s="135"/>
      <c r="I1" s="137"/>
      <c r="J1" s="135"/>
      <c r="K1" s="138"/>
      <c r="L1" s="138"/>
      <c r="M1" s="139"/>
      <c r="N1" s="138"/>
      <c r="O1" s="138"/>
      <c r="P1" s="140"/>
      <c r="Q1" s="141"/>
      <c r="R1" s="141"/>
      <c r="S1" s="11"/>
      <c r="T1" s="11"/>
    </row>
    <row r="2" spans="1:27" ht="55.7" customHeight="1" x14ac:dyDescent="0.4">
      <c r="B2" s="174" t="s">
        <v>0</v>
      </c>
      <c r="C2" s="142"/>
      <c r="D2" s="138"/>
      <c r="E2" s="139"/>
      <c r="F2" s="138"/>
      <c r="G2" s="138"/>
      <c r="H2" s="143"/>
      <c r="I2" s="144"/>
      <c r="J2" s="138"/>
      <c r="K2" s="138"/>
      <c r="L2" s="138"/>
      <c r="M2" s="139"/>
      <c r="N2" s="138"/>
      <c r="O2" s="138"/>
      <c r="P2" s="140"/>
      <c r="Q2" s="141"/>
      <c r="R2" s="141"/>
      <c r="S2" s="11"/>
      <c r="T2" s="11"/>
    </row>
    <row r="3" spans="1:27" ht="52.7" customHeight="1" x14ac:dyDescent="0.3">
      <c r="B3" s="145"/>
      <c r="C3" s="145"/>
      <c r="D3" s="138"/>
      <c r="E3" s="139"/>
      <c r="F3" s="138"/>
      <c r="G3" s="138"/>
      <c r="H3" s="143"/>
      <c r="I3" s="144"/>
      <c r="J3" s="138"/>
      <c r="K3" s="138"/>
      <c r="L3" s="138"/>
      <c r="M3" s="139"/>
      <c r="N3" s="138"/>
      <c r="O3" s="138"/>
      <c r="P3" s="140"/>
      <c r="Q3" s="141"/>
      <c r="R3" s="141"/>
      <c r="S3" s="11"/>
      <c r="T3" s="11"/>
    </row>
    <row r="4" spans="1:27" ht="28.5" customHeight="1" x14ac:dyDescent="0.3">
      <c r="B4" s="146" t="s">
        <v>1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8"/>
      <c r="R4" s="148"/>
      <c r="S4" s="11"/>
      <c r="T4" s="11"/>
    </row>
    <row r="5" spans="1:27" ht="28.5" customHeight="1" x14ac:dyDescent="0.35">
      <c r="B5" s="217" t="s">
        <v>2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11"/>
      <c r="T5" s="11"/>
    </row>
    <row r="6" spans="1:27" ht="28.5" customHeight="1" x14ac:dyDescent="0.3">
      <c r="B6" s="146" t="s">
        <v>3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8"/>
      <c r="R6" s="148"/>
      <c r="S6" s="11"/>
      <c r="T6" s="11"/>
    </row>
    <row r="7" spans="1:27" ht="24" customHeight="1" x14ac:dyDescent="0.3">
      <c r="B7" s="135"/>
      <c r="C7" s="135"/>
      <c r="D7" s="136"/>
      <c r="E7" s="136"/>
      <c r="F7" s="136"/>
      <c r="G7" s="136"/>
      <c r="H7" s="135"/>
      <c r="I7" s="137"/>
      <c r="J7" s="135"/>
      <c r="K7" s="149"/>
      <c r="L7" s="149"/>
      <c r="M7" s="149"/>
      <c r="N7" s="149"/>
      <c r="O7" s="149"/>
      <c r="P7" s="150"/>
      <c r="Q7" s="150"/>
      <c r="R7" s="150"/>
      <c r="S7" s="11"/>
      <c r="T7" s="11"/>
    </row>
    <row r="8" spans="1:27" ht="21.75" customHeight="1" x14ac:dyDescent="0.3">
      <c r="B8" s="135"/>
      <c r="C8" s="135"/>
      <c r="D8" s="136"/>
      <c r="E8" s="136"/>
      <c r="F8" s="136"/>
      <c r="G8" s="136"/>
      <c r="H8" s="135"/>
      <c r="I8" s="137"/>
      <c r="J8" s="135"/>
      <c r="K8" s="149"/>
      <c r="L8" s="149"/>
      <c r="M8" s="149"/>
      <c r="N8" s="149"/>
      <c r="O8" s="149"/>
      <c r="P8" s="150"/>
      <c r="Q8" s="150"/>
      <c r="R8" s="150"/>
      <c r="S8" s="11"/>
      <c r="T8" s="11"/>
    </row>
    <row r="9" spans="1:27" ht="87" customHeight="1" x14ac:dyDescent="0.3">
      <c r="B9" s="135"/>
      <c r="C9" s="135"/>
      <c r="D9" s="136"/>
      <c r="E9" s="136"/>
      <c r="F9" s="136"/>
      <c r="G9" s="136"/>
      <c r="H9" s="135"/>
      <c r="I9" s="137"/>
      <c r="J9" s="135"/>
      <c r="K9" s="149"/>
      <c r="L9" s="149"/>
      <c r="M9" s="149"/>
      <c r="N9" s="149"/>
      <c r="O9" s="149"/>
      <c r="P9" s="150"/>
      <c r="Q9" s="150"/>
      <c r="R9" s="150"/>
      <c r="S9" s="11"/>
      <c r="T9" s="11"/>
    </row>
    <row r="10" spans="1:27" ht="17.25" customHeight="1" x14ac:dyDescent="0.3">
      <c r="B10" s="151"/>
      <c r="C10" s="151"/>
      <c r="D10" s="152"/>
      <c r="E10" s="152"/>
      <c r="F10" s="152"/>
      <c r="G10" s="152"/>
      <c r="H10" s="153"/>
      <c r="I10" s="154"/>
      <c r="J10" s="151"/>
      <c r="K10" s="140"/>
      <c r="L10" s="140"/>
      <c r="M10" s="140"/>
      <c r="N10" s="140"/>
      <c r="O10" s="140"/>
      <c r="P10" s="140"/>
      <c r="Q10" s="141"/>
      <c r="R10" s="141"/>
      <c r="S10" s="11"/>
      <c r="T10" s="11"/>
    </row>
    <row r="11" spans="1:27" ht="9" customHeight="1" x14ac:dyDescent="0.3">
      <c r="B11" s="151"/>
      <c r="C11" s="151"/>
      <c r="D11" s="152"/>
      <c r="E11" s="152"/>
      <c r="F11" s="152"/>
      <c r="G11" s="152"/>
      <c r="H11" s="153"/>
      <c r="I11" s="154"/>
      <c r="J11" s="153"/>
      <c r="K11" s="32"/>
      <c r="L11" s="32"/>
      <c r="M11" s="32"/>
      <c r="N11" s="32"/>
      <c r="O11" s="32"/>
      <c r="P11" s="32"/>
      <c r="Q11" s="32"/>
      <c r="R11" s="32"/>
      <c r="S11" s="11"/>
      <c r="T11" s="11"/>
    </row>
    <row r="12" spans="1:27" s="21" customFormat="1" ht="51.6" customHeight="1" x14ac:dyDescent="0.3">
      <c r="A12" s="153"/>
      <c r="B12" s="153"/>
      <c r="C12" s="153"/>
      <c r="D12" s="155"/>
      <c r="E12" s="155"/>
      <c r="F12" s="155"/>
      <c r="G12" s="155"/>
      <c r="H12" s="153"/>
      <c r="I12" s="154"/>
      <c r="J12" s="153"/>
      <c r="K12" s="63" t="s">
        <v>4</v>
      </c>
      <c r="L12" s="63" t="s">
        <v>5</v>
      </c>
      <c r="M12" s="64" t="s">
        <v>6</v>
      </c>
      <c r="N12" s="64" t="s">
        <v>7</v>
      </c>
      <c r="O12" s="64" t="s">
        <v>8</v>
      </c>
      <c r="P12" s="63" t="s">
        <v>9</v>
      </c>
      <c r="Q12" s="64" t="s">
        <v>10</v>
      </c>
      <c r="R12" s="64" t="s">
        <v>11</v>
      </c>
      <c r="S12" s="22"/>
      <c r="T12" s="22"/>
      <c r="AA12" s="23"/>
    </row>
    <row r="13" spans="1:27" s="29" customFormat="1" ht="15" hidden="1" customHeight="1" x14ac:dyDescent="0.3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25" t="s">
        <v>4</v>
      </c>
      <c r="L13" s="25" t="s">
        <v>12</v>
      </c>
      <c r="M13" s="26" t="s">
        <v>13</v>
      </c>
      <c r="N13" s="27" t="s">
        <v>14</v>
      </c>
      <c r="O13" s="27" t="s">
        <v>8</v>
      </c>
      <c r="P13" s="25" t="s">
        <v>15</v>
      </c>
      <c r="Q13" s="27" t="s">
        <v>16</v>
      </c>
      <c r="R13" s="27" t="s">
        <v>17</v>
      </c>
      <c r="S13" s="28" t="s">
        <v>18</v>
      </c>
      <c r="T13" s="28" t="s">
        <v>19</v>
      </c>
      <c r="U13" s="24"/>
      <c r="V13" s="24"/>
      <c r="AA13" s="30"/>
    </row>
    <row r="14" spans="1:27" ht="7.5" customHeight="1" x14ac:dyDescent="0.3">
      <c r="A14" s="151"/>
      <c r="B14" s="151"/>
      <c r="C14" s="151"/>
      <c r="D14" s="152"/>
      <c r="E14" s="152"/>
      <c r="F14" s="152"/>
      <c r="G14" s="152"/>
      <c r="H14" s="151"/>
      <c r="I14" s="154"/>
      <c r="J14" s="151"/>
      <c r="K14" s="5"/>
      <c r="L14" s="6"/>
      <c r="M14" s="7"/>
      <c r="N14" s="5"/>
      <c r="O14" s="5"/>
      <c r="Q14" s="33"/>
      <c r="R14" s="33"/>
      <c r="S14" s="7"/>
      <c r="T14" s="7"/>
      <c r="U14" s="135"/>
      <c r="V14" s="135"/>
    </row>
    <row r="15" spans="1:27" ht="7.5" customHeight="1" thickBot="1" x14ac:dyDescent="0.35">
      <c r="A15" s="151"/>
      <c r="B15" s="151"/>
      <c r="C15" s="151"/>
      <c r="D15" s="152"/>
      <c r="E15" s="152"/>
      <c r="F15" s="152"/>
      <c r="G15" s="152"/>
      <c r="H15" s="151"/>
      <c r="I15" s="154"/>
      <c r="J15" s="151"/>
      <c r="K15" s="16"/>
      <c r="L15" s="17"/>
      <c r="M15" s="18"/>
      <c r="N15" s="18"/>
      <c r="O15" s="18"/>
      <c r="Q15" s="34"/>
      <c r="R15" s="34"/>
      <c r="S15" s="18">
        <f>1-Português!$T15</f>
        <v>1</v>
      </c>
      <c r="T15" s="18">
        <f>IF(Português!$R15&lt;&gt;0,1,0)</f>
        <v>0</v>
      </c>
      <c r="U15" s="135"/>
      <c r="V15" s="135"/>
    </row>
    <row r="16" spans="1:27" ht="15" customHeight="1" x14ac:dyDescent="0.3">
      <c r="A16" s="151"/>
      <c r="B16" s="53"/>
      <c r="C16" s="69"/>
      <c r="D16" s="54"/>
      <c r="E16" s="93"/>
      <c r="F16" s="94" t="s">
        <v>20</v>
      </c>
      <c r="G16" s="94"/>
      <c r="H16" s="99"/>
      <c r="I16" s="55"/>
      <c r="J16" s="151"/>
      <c r="K16" s="175">
        <v>270</v>
      </c>
      <c r="L16" s="176">
        <v>45784</v>
      </c>
      <c r="M16" s="177">
        <v>14.75</v>
      </c>
      <c r="N16" s="177">
        <v>0.5</v>
      </c>
      <c r="O16" s="177" t="str">
        <f>IF(COUNT(R16:R24)=COUNTIF(R16:R24,0),"Unanimidade",_xlfn.CONCAT(COUNTIF(R16:R24,0)," x ",COUNTIF(R16:R24,"&lt;&gt;0")))</f>
        <v>Unanimidade</v>
      </c>
      <c r="P16" s="178" t="s">
        <v>27</v>
      </c>
      <c r="Q16" s="179">
        <v>0.5</v>
      </c>
      <c r="R16" s="180">
        <f>Q16-N16</f>
        <v>0</v>
      </c>
      <c r="S16" s="18"/>
      <c r="T16" s="18"/>
      <c r="U16" s="135"/>
      <c r="V16" s="135"/>
      <c r="Y16" s="20"/>
    </row>
    <row r="17" spans="1:25" ht="15" customHeight="1" x14ac:dyDescent="0.3">
      <c r="A17" s="151"/>
      <c r="B17" s="56"/>
      <c r="C17" s="70"/>
      <c r="D17" s="43"/>
      <c r="E17" s="46"/>
      <c r="F17" s="90" t="str">
        <f>IF(M24=M43,"Manutenção em",IF(M24&gt;M43,"Aumento para","Redução para"))</f>
        <v>Aumento para</v>
      </c>
      <c r="G17" s="47"/>
      <c r="H17" s="52"/>
      <c r="I17" s="57"/>
      <c r="J17" s="151"/>
      <c r="K17" s="181">
        <v>270</v>
      </c>
      <c r="L17" s="79">
        <v>45784</v>
      </c>
      <c r="M17" s="80">
        <v>14.75</v>
      </c>
      <c r="N17" s="80">
        <v>0.5</v>
      </c>
      <c r="O17" s="80" t="str">
        <f>IF(COUNT(R16:R24)=COUNTIF(R16:R24,0),"Unanimidade",_xlfn.CONCAT(COUNTIF(R16:R24,0)," x ",COUNTIF(R16:R24,"&lt;&gt;0")))</f>
        <v>Unanimidade</v>
      </c>
      <c r="P17" s="33" t="s">
        <v>22</v>
      </c>
      <c r="Q17" s="34">
        <v>0.5</v>
      </c>
      <c r="R17" s="182">
        <f>Q17-N17</f>
        <v>0</v>
      </c>
      <c r="S17" s="18"/>
      <c r="T17" s="18"/>
      <c r="U17" s="135"/>
      <c r="V17" s="135"/>
      <c r="Y17" s="20"/>
    </row>
    <row r="18" spans="1:25" ht="15" customHeight="1" x14ac:dyDescent="0.3">
      <c r="A18" s="151"/>
      <c r="B18" s="56"/>
      <c r="C18" s="45" t="s">
        <v>23</v>
      </c>
      <c r="D18" s="45"/>
      <c r="E18" s="190">
        <f>M16</f>
        <v>14.75</v>
      </c>
      <c r="F18" s="190"/>
      <c r="G18" s="190"/>
      <c r="H18" s="192" t="s">
        <v>25</v>
      </c>
      <c r="I18" s="57"/>
      <c r="J18" s="151"/>
      <c r="K18" s="181">
        <v>270</v>
      </c>
      <c r="L18" s="79">
        <v>45784</v>
      </c>
      <c r="M18" s="80">
        <v>14.75</v>
      </c>
      <c r="N18" s="80">
        <v>0.5</v>
      </c>
      <c r="O18" s="80" t="str">
        <f>IF(COUNT(R16:R24)=COUNTIF(R16:R24,0),"Unanimidade",_xlfn.CONCAT(COUNTIF(R16:R24,0)," x ",COUNTIF(R16:R24,"&lt;&gt;0")))</f>
        <v>Unanimidade</v>
      </c>
      <c r="P18" s="33" t="s">
        <v>26</v>
      </c>
      <c r="Q18" s="34">
        <v>0.5</v>
      </c>
      <c r="R18" s="182">
        <f t="shared" ref="R18:R23" si="0">Q18-N18</f>
        <v>0</v>
      </c>
      <c r="S18" s="18"/>
      <c r="T18" s="18"/>
      <c r="U18" s="135"/>
      <c r="V18" s="135"/>
      <c r="Y18" s="20"/>
    </row>
    <row r="19" spans="1:25" ht="15" customHeight="1" x14ac:dyDescent="0.3">
      <c r="A19" s="151"/>
      <c r="B19" s="56"/>
      <c r="C19" s="191">
        <f>K16</f>
        <v>270</v>
      </c>
      <c r="D19" s="191"/>
      <c r="E19" s="190"/>
      <c r="F19" s="190"/>
      <c r="G19" s="190"/>
      <c r="H19" s="192"/>
      <c r="I19" s="57"/>
      <c r="J19" s="151"/>
      <c r="K19" s="181">
        <v>270</v>
      </c>
      <c r="L19" s="79">
        <v>45784</v>
      </c>
      <c r="M19" s="80">
        <v>14.75</v>
      </c>
      <c r="N19" s="80">
        <v>0.5</v>
      </c>
      <c r="O19" s="80" t="str">
        <f>IF(COUNT(R16:R24)=COUNTIF(R16:R24,0),"Unanimidade",_xlfn.CONCAT(COUNTIF(R16:R24,0)," x ",COUNTIF(R16:R24,"&lt;&gt;0")))</f>
        <v>Unanimidade</v>
      </c>
      <c r="P19" s="33" t="s">
        <v>95</v>
      </c>
      <c r="Q19" s="34">
        <v>0.5</v>
      </c>
      <c r="R19" s="182">
        <f t="shared" si="0"/>
        <v>0</v>
      </c>
      <c r="S19" s="18"/>
      <c r="T19" s="18"/>
      <c r="U19" s="135"/>
      <c r="V19" s="135"/>
      <c r="Y19" s="20"/>
    </row>
    <row r="20" spans="1:25" ht="15" customHeight="1" x14ac:dyDescent="0.3">
      <c r="A20" s="151"/>
      <c r="B20" s="56"/>
      <c r="C20" s="191"/>
      <c r="D20" s="191"/>
      <c r="I20" s="57"/>
      <c r="J20" s="151"/>
      <c r="K20" s="181">
        <v>270</v>
      </c>
      <c r="L20" s="79">
        <v>45784</v>
      </c>
      <c r="M20" s="80">
        <v>14.75</v>
      </c>
      <c r="N20" s="80">
        <v>0.5</v>
      </c>
      <c r="O20" s="80" t="str">
        <f>IF(COUNT(R16:R24)=COUNTIF(R16:R24,0),"Unanimidade",_xlfn.CONCAT(COUNTIF(R16:R24,0)," x ",COUNTIF(R16:R24,"&lt;&gt;0")))</f>
        <v>Unanimidade</v>
      </c>
      <c r="P20" s="33" t="s">
        <v>96</v>
      </c>
      <c r="Q20" s="34">
        <v>0.5</v>
      </c>
      <c r="R20" s="182">
        <f t="shared" si="0"/>
        <v>0</v>
      </c>
      <c r="S20" s="18"/>
      <c r="T20" s="18"/>
      <c r="U20" s="135"/>
      <c r="V20" s="135"/>
      <c r="Y20" s="20"/>
    </row>
    <row r="21" spans="1:25" ht="15" customHeight="1" x14ac:dyDescent="0.3">
      <c r="A21" s="151"/>
      <c r="B21" s="56"/>
      <c r="C21" s="44" t="s">
        <v>28</v>
      </c>
      <c r="D21" s="44"/>
      <c r="E21" s="72" t="s">
        <v>29</v>
      </c>
      <c r="F21" s="89" t="str">
        <f>IF(COUNT(R16:R24)=COUNTIF(R16:R24,0),"Unanimidade",_xlfn.CONCAT(COUNTIF(R16:R24,0)," x ",COUNTIF(R16:R24,"&lt;&gt;0")))</f>
        <v>Unanimidade</v>
      </c>
      <c r="G21" s="67"/>
      <c r="H21" s="67"/>
      <c r="I21" s="57">
        <f>M44</f>
        <v>12.25</v>
      </c>
      <c r="J21" s="151"/>
      <c r="K21" s="181">
        <v>270</v>
      </c>
      <c r="L21" s="79">
        <v>45784</v>
      </c>
      <c r="M21" s="80">
        <v>14.75</v>
      </c>
      <c r="N21" s="80">
        <v>0.5</v>
      </c>
      <c r="O21" s="80" t="str">
        <f>IF(COUNT(R16:R24)=COUNTIF(R16:R24,0),"Unanimidade",_xlfn.CONCAT(COUNTIF(R16:R24,0)," x ",COUNTIF(R16:R24,"&lt;&gt;0")))</f>
        <v>Unanimidade</v>
      </c>
      <c r="P21" s="33" t="s">
        <v>97</v>
      </c>
      <c r="Q21" s="34">
        <v>0.5</v>
      </c>
      <c r="R21" s="182">
        <f t="shared" si="0"/>
        <v>0</v>
      </c>
      <c r="S21" s="18"/>
      <c r="T21" s="18"/>
      <c r="U21" s="135"/>
      <c r="V21" s="135"/>
      <c r="Y21" s="20"/>
    </row>
    <row r="22" spans="1:25" ht="15" customHeight="1" x14ac:dyDescent="0.3">
      <c r="A22" s="151"/>
      <c r="B22" s="56"/>
      <c r="C22" s="48">
        <f>L16</f>
        <v>45784</v>
      </c>
      <c r="D22" s="48"/>
      <c r="E22" s="72" t="s">
        <v>31</v>
      </c>
      <c r="F22" s="50">
        <f>M24-M25</f>
        <v>0.5</v>
      </c>
      <c r="G22" s="49"/>
      <c r="H22" s="51"/>
      <c r="I22" s="57">
        <f>M43</f>
        <v>12.25</v>
      </c>
      <c r="J22" s="151"/>
      <c r="K22" s="181">
        <v>270</v>
      </c>
      <c r="L22" s="79">
        <v>45784</v>
      </c>
      <c r="M22" s="80">
        <v>14.75</v>
      </c>
      <c r="N22" s="80">
        <v>0.5</v>
      </c>
      <c r="O22" s="80" t="str">
        <f>IF(COUNT(R16:R24)=COUNTIF(R16:R24,0),"Unanimidade",_xlfn.CONCAT(COUNTIF(R16:R24,0)," x ",COUNTIF(R16:R24,"&lt;&gt;0")))</f>
        <v>Unanimidade</v>
      </c>
      <c r="P22" s="33" t="s">
        <v>32</v>
      </c>
      <c r="Q22" s="34">
        <v>0.5</v>
      </c>
      <c r="R22" s="182">
        <f t="shared" si="0"/>
        <v>0</v>
      </c>
      <c r="S22" s="18"/>
      <c r="T22" s="18"/>
      <c r="U22" s="135"/>
      <c r="V22" s="135"/>
      <c r="Y22" s="20"/>
    </row>
    <row r="23" spans="1:25" ht="15" customHeight="1" x14ac:dyDescent="0.3">
      <c r="A23" s="151"/>
      <c r="B23" s="56"/>
      <c r="C23" s="70"/>
      <c r="D23" s="43"/>
      <c r="E23" s="43"/>
      <c r="F23" s="92"/>
      <c r="G23" s="50"/>
      <c r="H23" s="51"/>
      <c r="I23" s="57">
        <f>M24</f>
        <v>14.75</v>
      </c>
      <c r="J23" s="151"/>
      <c r="K23" s="181">
        <v>270</v>
      </c>
      <c r="L23" s="79">
        <v>45784</v>
      </c>
      <c r="M23" s="80">
        <v>14.75</v>
      </c>
      <c r="N23" s="80">
        <v>0.5</v>
      </c>
      <c r="O23" s="80" t="str">
        <f>IF(COUNT(R16:R24)=COUNTIF(R16:R24,0),"Unanimidade",_xlfn.CONCAT(COUNTIF(R16:R24,0)," x ",COUNTIF(R16:R24,"&lt;&gt;0")))</f>
        <v>Unanimidade</v>
      </c>
      <c r="P23" s="33" t="s">
        <v>33</v>
      </c>
      <c r="Q23" s="34">
        <v>0.5</v>
      </c>
      <c r="R23" s="182">
        <f t="shared" si="0"/>
        <v>0</v>
      </c>
      <c r="S23" s="18"/>
      <c r="T23" s="18"/>
      <c r="U23" s="135"/>
      <c r="V23" s="135"/>
      <c r="Y23" s="20"/>
    </row>
    <row r="24" spans="1:25" ht="15" customHeight="1" thickBot="1" x14ac:dyDescent="0.35">
      <c r="A24" s="151"/>
      <c r="B24" s="58"/>
      <c r="C24" s="71"/>
      <c r="D24" s="59"/>
      <c r="G24" s="60"/>
      <c r="H24" s="61"/>
      <c r="I24" s="62">
        <f>M23</f>
        <v>14.75</v>
      </c>
      <c r="J24" s="151"/>
      <c r="K24" s="183">
        <v>270</v>
      </c>
      <c r="L24" s="184">
        <v>45784</v>
      </c>
      <c r="M24" s="185">
        <v>14.75</v>
      </c>
      <c r="N24" s="185">
        <v>0.5</v>
      </c>
      <c r="O24" s="185" t="str">
        <f>IF(COUNT(R16:R24)=COUNTIF(R16:R24,0),"Unanimidade",_xlfn.CONCAT(COUNTIF(R16:R24,0)," x ",COUNTIF(R16:R24,"&lt;&gt;0")))</f>
        <v>Unanimidade</v>
      </c>
      <c r="P24" s="186" t="s">
        <v>34</v>
      </c>
      <c r="Q24" s="187">
        <v>0.5</v>
      </c>
      <c r="R24" s="188">
        <f>Q24-N24</f>
        <v>0</v>
      </c>
      <c r="S24" s="18"/>
      <c r="T24" s="18"/>
      <c r="U24" s="135"/>
      <c r="V24" s="135"/>
      <c r="Y24" s="20"/>
    </row>
    <row r="25" spans="1:25" ht="15" customHeight="1" x14ac:dyDescent="0.3">
      <c r="A25" s="151"/>
      <c r="B25" s="53"/>
      <c r="C25" s="69"/>
      <c r="D25" s="54"/>
      <c r="E25" s="93"/>
      <c r="F25" s="94"/>
      <c r="G25" s="94"/>
      <c r="H25" s="99"/>
      <c r="I25" s="55"/>
      <c r="J25" s="151"/>
      <c r="K25" s="175">
        <v>269</v>
      </c>
      <c r="L25" s="176">
        <v>45735</v>
      </c>
      <c r="M25" s="177">
        <v>14.25</v>
      </c>
      <c r="N25" s="177">
        <v>1</v>
      </c>
      <c r="O25" s="177" t="str">
        <f>IF(COUNT(R25:R33)=COUNTIF(R25:R33,0),"Unanimidade",_xlfn.CONCAT(COUNTIF(R25:R33,0)," x ",COUNTIF(R25:R33,"&lt;&gt;0")))</f>
        <v>Unanimidade</v>
      </c>
      <c r="P25" s="178" t="s">
        <v>27</v>
      </c>
      <c r="Q25" s="179">
        <v>1</v>
      </c>
      <c r="R25" s="180">
        <f>Q25-N25</f>
        <v>0</v>
      </c>
      <c r="S25" s="18"/>
      <c r="T25" s="18"/>
      <c r="U25" s="135"/>
      <c r="V25" s="135"/>
      <c r="Y25" s="20"/>
    </row>
    <row r="26" spans="1:25" ht="15" customHeight="1" x14ac:dyDescent="0.3">
      <c r="A26" s="151"/>
      <c r="B26" s="56"/>
      <c r="C26" s="70"/>
      <c r="D26" s="43"/>
      <c r="E26" s="46"/>
      <c r="F26" s="90" t="str">
        <f>IF(M33=M52,"Manutenção em",IF(M33&gt;M52,"Aumento para","Redução para"))</f>
        <v>Aumento para</v>
      </c>
      <c r="G26" s="47"/>
      <c r="H26" s="52"/>
      <c r="I26" s="57"/>
      <c r="J26" s="151"/>
      <c r="K26" s="181">
        <v>269</v>
      </c>
      <c r="L26" s="79">
        <v>45735</v>
      </c>
      <c r="M26" s="80">
        <v>14.25</v>
      </c>
      <c r="N26" s="80">
        <v>1</v>
      </c>
      <c r="O26" s="80" t="str">
        <f>IF(COUNT(R25:R33)=COUNTIF(R25:R33,0),"Unanimidade",_xlfn.CONCAT(COUNTIF(R25:R33,0)," x ",COUNTIF(R25:R33,"&lt;&gt;0")))</f>
        <v>Unanimidade</v>
      </c>
      <c r="P26" s="33" t="s">
        <v>22</v>
      </c>
      <c r="Q26" s="34">
        <v>1</v>
      </c>
      <c r="R26" s="182">
        <f>Q26-N26</f>
        <v>0</v>
      </c>
      <c r="S26" s="18"/>
      <c r="T26" s="18"/>
      <c r="U26" s="135"/>
      <c r="V26" s="135"/>
      <c r="Y26" s="20"/>
    </row>
    <row r="27" spans="1:25" ht="15" customHeight="1" x14ac:dyDescent="0.3">
      <c r="A27" s="151"/>
      <c r="B27" s="56"/>
      <c r="C27" s="45" t="s">
        <v>23</v>
      </c>
      <c r="D27" s="45"/>
      <c r="E27" s="190">
        <f>M25</f>
        <v>14.25</v>
      </c>
      <c r="F27" s="190"/>
      <c r="G27" s="190"/>
      <c r="H27" s="192" t="s">
        <v>25</v>
      </c>
      <c r="I27" s="57"/>
      <c r="J27" s="151"/>
      <c r="K27" s="181">
        <v>269</v>
      </c>
      <c r="L27" s="79">
        <v>45735</v>
      </c>
      <c r="M27" s="80">
        <v>14.25</v>
      </c>
      <c r="N27" s="80">
        <v>1</v>
      </c>
      <c r="O27" s="80" t="str">
        <f>IF(COUNT(R25:R33)=COUNTIF(R25:R33,0),"Unanimidade",_xlfn.CONCAT(COUNTIF(R25:R33,0)," x ",COUNTIF(R25:R33,"&lt;&gt;0")))</f>
        <v>Unanimidade</v>
      </c>
      <c r="P27" s="33" t="s">
        <v>26</v>
      </c>
      <c r="Q27" s="34">
        <v>1</v>
      </c>
      <c r="R27" s="182">
        <f t="shared" ref="R27:R32" si="1">Q27-N27</f>
        <v>0</v>
      </c>
      <c r="S27" s="18"/>
      <c r="T27" s="18"/>
      <c r="U27" s="135"/>
      <c r="V27" s="135"/>
      <c r="Y27" s="20"/>
    </row>
    <row r="28" spans="1:25" ht="15" customHeight="1" x14ac:dyDescent="0.3">
      <c r="A28" s="151"/>
      <c r="B28" s="56"/>
      <c r="C28" s="191">
        <f>K25</f>
        <v>269</v>
      </c>
      <c r="D28" s="191"/>
      <c r="E28" s="190"/>
      <c r="F28" s="190"/>
      <c r="G28" s="190"/>
      <c r="H28" s="192"/>
      <c r="I28" s="57"/>
      <c r="J28" s="151"/>
      <c r="K28" s="181">
        <v>269</v>
      </c>
      <c r="L28" s="79">
        <v>45735</v>
      </c>
      <c r="M28" s="80">
        <v>14.25</v>
      </c>
      <c r="N28" s="80">
        <v>1</v>
      </c>
      <c r="O28" s="80" t="str">
        <f>IF(COUNT(R25:R33)=COUNTIF(R25:R33,0),"Unanimidade",_xlfn.CONCAT(COUNTIF(R25:R33,0)," x ",COUNTIF(R25:R33,"&lt;&gt;0")))</f>
        <v>Unanimidade</v>
      </c>
      <c r="P28" s="33" t="s">
        <v>95</v>
      </c>
      <c r="Q28" s="34">
        <v>1</v>
      </c>
      <c r="R28" s="182">
        <f t="shared" si="1"/>
        <v>0</v>
      </c>
      <c r="S28" s="18"/>
      <c r="T28" s="18"/>
      <c r="U28" s="135"/>
      <c r="V28" s="135"/>
      <c r="Y28" s="20"/>
    </row>
    <row r="29" spans="1:25" ht="15" customHeight="1" x14ac:dyDescent="0.3">
      <c r="A29" s="151"/>
      <c r="B29" s="56"/>
      <c r="C29" s="191"/>
      <c r="D29" s="191"/>
      <c r="I29" s="57"/>
      <c r="J29" s="151"/>
      <c r="K29" s="181">
        <v>269</v>
      </c>
      <c r="L29" s="79">
        <v>45735</v>
      </c>
      <c r="M29" s="80">
        <v>14.25</v>
      </c>
      <c r="N29" s="80">
        <v>1</v>
      </c>
      <c r="O29" s="80" t="str">
        <f>IF(COUNT(R25:R33)=COUNTIF(R25:R33,0),"Unanimidade",_xlfn.CONCAT(COUNTIF(R25:R33,0)," x ",COUNTIF(R25:R33,"&lt;&gt;0")))</f>
        <v>Unanimidade</v>
      </c>
      <c r="P29" s="33" t="s">
        <v>96</v>
      </c>
      <c r="Q29" s="34">
        <v>1</v>
      </c>
      <c r="R29" s="182">
        <f t="shared" si="1"/>
        <v>0</v>
      </c>
      <c r="S29" s="18"/>
      <c r="T29" s="18"/>
      <c r="U29" s="135"/>
      <c r="V29" s="135"/>
      <c r="Y29" s="20"/>
    </row>
    <row r="30" spans="1:25" ht="15" customHeight="1" x14ac:dyDescent="0.3">
      <c r="A30" s="151"/>
      <c r="B30" s="56"/>
      <c r="C30" s="44"/>
      <c r="D30" s="44"/>
      <c r="E30" s="72" t="s">
        <v>29</v>
      </c>
      <c r="F30" s="89" t="str">
        <f>IF(COUNT(R25:R33)=COUNTIF(R25:R33,0),"Unanimidade",_xlfn.CONCAT(COUNTIF(R25:R33,0)," x ",COUNTIF(R25:R33,"&lt;&gt;0")))</f>
        <v>Unanimidade</v>
      </c>
      <c r="G30" s="67"/>
      <c r="H30" s="67"/>
      <c r="I30" s="57">
        <f>M53</f>
        <v>11.25</v>
      </c>
      <c r="J30" s="151"/>
      <c r="K30" s="181">
        <v>269</v>
      </c>
      <c r="L30" s="79">
        <v>45735</v>
      </c>
      <c r="M30" s="80">
        <v>14.25</v>
      </c>
      <c r="N30" s="80">
        <v>1</v>
      </c>
      <c r="O30" s="80" t="str">
        <f>IF(COUNT(R25:R33)=COUNTIF(R25:R33,0),"Unanimidade",_xlfn.CONCAT(COUNTIF(R25:R33,0)," x ",COUNTIF(R25:R33,"&lt;&gt;0")))</f>
        <v>Unanimidade</v>
      </c>
      <c r="P30" s="33" t="s">
        <v>97</v>
      </c>
      <c r="Q30" s="34">
        <v>1</v>
      </c>
      <c r="R30" s="182">
        <f t="shared" si="1"/>
        <v>0</v>
      </c>
      <c r="S30" s="18"/>
      <c r="T30" s="18"/>
      <c r="U30" s="135"/>
      <c r="V30" s="135"/>
      <c r="Y30" s="20"/>
    </row>
    <row r="31" spans="1:25" ht="15" customHeight="1" x14ac:dyDescent="0.3">
      <c r="A31" s="151"/>
      <c r="B31" s="56"/>
      <c r="C31" s="48">
        <f>L25</f>
        <v>45735</v>
      </c>
      <c r="D31" s="48"/>
      <c r="E31" s="72" t="s">
        <v>31</v>
      </c>
      <c r="F31" s="50">
        <f>M33-M34</f>
        <v>1</v>
      </c>
      <c r="G31" s="49"/>
      <c r="H31" s="51"/>
      <c r="I31" s="57">
        <f>M52</f>
        <v>11.25</v>
      </c>
      <c r="J31" s="151"/>
      <c r="K31" s="181">
        <v>269</v>
      </c>
      <c r="L31" s="79">
        <v>45735</v>
      </c>
      <c r="M31" s="80">
        <v>14.25</v>
      </c>
      <c r="N31" s="80">
        <v>1</v>
      </c>
      <c r="O31" s="80" t="str">
        <f>IF(COUNT(R25:R33)=COUNTIF(R25:R33,0),"Unanimidade",_xlfn.CONCAT(COUNTIF(R25:R33,0)," x ",COUNTIF(R25:R33,"&lt;&gt;0")))</f>
        <v>Unanimidade</v>
      </c>
      <c r="P31" s="33" t="s">
        <v>32</v>
      </c>
      <c r="Q31" s="34">
        <v>1</v>
      </c>
      <c r="R31" s="182">
        <f t="shared" si="1"/>
        <v>0</v>
      </c>
      <c r="S31" s="18"/>
      <c r="T31" s="18"/>
      <c r="U31" s="135"/>
      <c r="V31" s="135"/>
      <c r="Y31" s="20"/>
    </row>
    <row r="32" spans="1:25" ht="15" customHeight="1" x14ac:dyDescent="0.3">
      <c r="A32" s="151"/>
      <c r="B32" s="56"/>
      <c r="C32" s="70"/>
      <c r="D32" s="43"/>
      <c r="E32" s="43"/>
      <c r="F32" s="92"/>
      <c r="G32" s="50"/>
      <c r="H32" s="51"/>
      <c r="I32" s="57">
        <f>M33</f>
        <v>14.25</v>
      </c>
      <c r="J32" s="151"/>
      <c r="K32" s="181">
        <v>269</v>
      </c>
      <c r="L32" s="79">
        <v>45735</v>
      </c>
      <c r="M32" s="80">
        <v>14.25</v>
      </c>
      <c r="N32" s="80">
        <v>1</v>
      </c>
      <c r="O32" s="80" t="str">
        <f>IF(COUNT(R25:R33)=COUNTIF(R25:R33,0),"Unanimidade",_xlfn.CONCAT(COUNTIF(R25:R33,0)," x ",COUNTIF(R25:R33,"&lt;&gt;0")))</f>
        <v>Unanimidade</v>
      </c>
      <c r="P32" s="33" t="s">
        <v>33</v>
      </c>
      <c r="Q32" s="34">
        <v>1</v>
      </c>
      <c r="R32" s="182">
        <f t="shared" si="1"/>
        <v>0</v>
      </c>
      <c r="S32" s="18"/>
      <c r="T32" s="18"/>
      <c r="U32" s="135"/>
      <c r="V32" s="135"/>
      <c r="Y32" s="20"/>
    </row>
    <row r="33" spans="1:25" ht="15" customHeight="1" thickBot="1" x14ac:dyDescent="0.35">
      <c r="A33" s="151"/>
      <c r="B33" s="58"/>
      <c r="C33" s="71"/>
      <c r="D33" s="59"/>
      <c r="G33" s="60"/>
      <c r="H33" s="61"/>
      <c r="I33" s="62">
        <f>M32</f>
        <v>14.25</v>
      </c>
      <c r="J33" s="151"/>
      <c r="K33" s="183">
        <v>269</v>
      </c>
      <c r="L33" s="184">
        <v>45735</v>
      </c>
      <c r="M33" s="185">
        <v>14.25</v>
      </c>
      <c r="N33" s="185">
        <v>1</v>
      </c>
      <c r="O33" s="185" t="str">
        <f>IF(COUNT(R25:R33)=COUNTIF(R25:R33,0),"Unanimidade",_xlfn.CONCAT(COUNTIF(R25:R33,0)," x ",COUNTIF(R25:R33,"&lt;&gt;0")))</f>
        <v>Unanimidade</v>
      </c>
      <c r="P33" s="186" t="s">
        <v>34</v>
      </c>
      <c r="Q33" s="187">
        <v>1</v>
      </c>
      <c r="R33" s="188">
        <f>Q33-N33</f>
        <v>0</v>
      </c>
      <c r="S33" s="18"/>
      <c r="T33" s="18"/>
      <c r="U33" s="135"/>
      <c r="V33" s="135"/>
      <c r="Y33" s="20"/>
    </row>
    <row r="34" spans="1:25" ht="15" customHeight="1" x14ac:dyDescent="0.3">
      <c r="A34" s="151"/>
      <c r="B34" s="53"/>
      <c r="C34" s="69"/>
      <c r="D34" s="54"/>
      <c r="E34" s="93"/>
      <c r="F34" s="94"/>
      <c r="G34" s="94"/>
      <c r="H34" s="99"/>
      <c r="I34" s="55"/>
      <c r="J34" s="151"/>
      <c r="K34" s="175">
        <v>268</v>
      </c>
      <c r="L34" s="176">
        <v>45686</v>
      </c>
      <c r="M34" s="177">
        <v>13.25</v>
      </c>
      <c r="N34" s="177">
        <v>1</v>
      </c>
      <c r="O34" s="177" t="str">
        <f>IF(COUNT(R34:R42)=COUNTIF(R34:R42,0),"Unanimidade",_xlfn.CONCAT(COUNTIF(R34:R42,0)," x ",COUNTIF(R34:R42,"&lt;&gt;0")))</f>
        <v>Unanimidade</v>
      </c>
      <c r="P34" s="178" t="s">
        <v>27</v>
      </c>
      <c r="Q34" s="179">
        <v>1</v>
      </c>
      <c r="R34" s="180">
        <f>Q34-N34</f>
        <v>0</v>
      </c>
      <c r="S34" s="18"/>
      <c r="T34" s="18"/>
      <c r="U34" s="135"/>
      <c r="V34" s="135"/>
      <c r="Y34" s="20"/>
    </row>
    <row r="35" spans="1:25" ht="15" customHeight="1" x14ac:dyDescent="0.3">
      <c r="A35" s="151"/>
      <c r="B35" s="56"/>
      <c r="C35" s="70"/>
      <c r="D35" s="43"/>
      <c r="E35" s="46"/>
      <c r="F35" s="90" t="str">
        <f>IF(M42=M61,"Manutenção em",IF(M42&gt;M61,"Aumento para","Redução para"))</f>
        <v>Aumento para</v>
      </c>
      <c r="G35" s="47"/>
      <c r="H35" s="52"/>
      <c r="I35" s="57"/>
      <c r="J35" s="151"/>
      <c r="K35" s="181">
        <v>268</v>
      </c>
      <c r="L35" s="79">
        <v>45686</v>
      </c>
      <c r="M35" s="80">
        <v>13.25</v>
      </c>
      <c r="N35" s="80">
        <v>1</v>
      </c>
      <c r="O35" s="80" t="str">
        <f>IF(COUNT(R34:R42)=COUNTIF(R34:R42,0),"Unanimidade",_xlfn.CONCAT(COUNTIF(R34:R42,0)," x ",COUNTIF(R34:R42,"&lt;&gt;0")))</f>
        <v>Unanimidade</v>
      </c>
      <c r="P35" s="33" t="s">
        <v>22</v>
      </c>
      <c r="Q35" s="34">
        <v>1</v>
      </c>
      <c r="R35" s="182">
        <f>Q35-N35</f>
        <v>0</v>
      </c>
      <c r="S35" s="18"/>
      <c r="T35" s="18"/>
      <c r="U35" s="135"/>
      <c r="V35" s="135"/>
      <c r="Y35" s="20"/>
    </row>
    <row r="36" spans="1:25" ht="15" customHeight="1" x14ac:dyDescent="0.3">
      <c r="A36" s="151"/>
      <c r="B36" s="56"/>
      <c r="C36" s="45" t="s">
        <v>23</v>
      </c>
      <c r="D36" s="45"/>
      <c r="E36" s="190">
        <f>M34</f>
        <v>13.25</v>
      </c>
      <c r="F36" s="190"/>
      <c r="G36" s="190"/>
      <c r="H36" s="67"/>
      <c r="I36" s="57"/>
      <c r="J36" s="151"/>
      <c r="K36" s="181">
        <v>268</v>
      </c>
      <c r="L36" s="79">
        <v>45686</v>
      </c>
      <c r="M36" s="80">
        <v>13.25</v>
      </c>
      <c r="N36" s="80">
        <v>1</v>
      </c>
      <c r="O36" s="80" t="str">
        <f>IF(COUNT(R34:R42)=COUNTIF(R34:R42,0),"Unanimidade",_xlfn.CONCAT(COUNTIF(R34:R42,0)," x ",COUNTIF(R34:R42,"&lt;&gt;0")))</f>
        <v>Unanimidade</v>
      </c>
      <c r="P36" s="33" t="s">
        <v>26</v>
      </c>
      <c r="Q36" s="34">
        <v>1</v>
      </c>
      <c r="R36" s="182">
        <f t="shared" ref="R36:R41" si="2">Q36-N36</f>
        <v>0</v>
      </c>
      <c r="S36" s="18"/>
      <c r="T36" s="18"/>
      <c r="U36" s="135"/>
      <c r="V36" s="135"/>
      <c r="Y36" s="20"/>
    </row>
    <row r="37" spans="1:25" ht="15" customHeight="1" x14ac:dyDescent="0.3">
      <c r="A37" s="151"/>
      <c r="B37" s="56"/>
      <c r="C37" s="191">
        <f>K34</f>
        <v>268</v>
      </c>
      <c r="D37" s="191"/>
      <c r="E37" s="190"/>
      <c r="F37" s="190"/>
      <c r="G37" s="190"/>
      <c r="H37" s="189" t="s">
        <v>25</v>
      </c>
      <c r="I37" s="57"/>
      <c r="J37" s="151"/>
      <c r="K37" s="181">
        <v>268</v>
      </c>
      <c r="L37" s="79">
        <v>45686</v>
      </c>
      <c r="M37" s="80">
        <v>13.25</v>
      </c>
      <c r="N37" s="80">
        <v>1</v>
      </c>
      <c r="O37" s="80" t="str">
        <f>IF(COUNT(R34:R42)=COUNTIF(R34:R42,0),"Unanimidade",_xlfn.CONCAT(COUNTIF(R34:R42,0)," x ",COUNTIF(R34:R42,"&lt;&gt;0")))</f>
        <v>Unanimidade</v>
      </c>
      <c r="P37" s="33" t="s">
        <v>95</v>
      </c>
      <c r="Q37" s="34">
        <v>1</v>
      </c>
      <c r="R37" s="182">
        <f t="shared" si="2"/>
        <v>0</v>
      </c>
      <c r="S37" s="18"/>
      <c r="T37" s="18"/>
      <c r="U37" s="135"/>
      <c r="V37" s="135"/>
      <c r="Y37" s="20"/>
    </row>
    <row r="38" spans="1:25" ht="15" customHeight="1" x14ac:dyDescent="0.3">
      <c r="A38" s="151"/>
      <c r="B38" s="56"/>
      <c r="C38" s="191"/>
      <c r="D38" s="191"/>
      <c r="I38" s="57"/>
      <c r="J38" s="151"/>
      <c r="K38" s="181">
        <v>268</v>
      </c>
      <c r="L38" s="79">
        <v>45686</v>
      </c>
      <c r="M38" s="80">
        <v>13.25</v>
      </c>
      <c r="N38" s="80">
        <v>1</v>
      </c>
      <c r="O38" s="80" t="str">
        <f>IF(COUNT(R34:R42)=COUNTIF(R34:R42,0),"Unanimidade",_xlfn.CONCAT(COUNTIF(R34:R42,0)," x ",COUNTIF(R34:R42,"&lt;&gt;0")))</f>
        <v>Unanimidade</v>
      </c>
      <c r="P38" s="33" t="s">
        <v>96</v>
      </c>
      <c r="Q38" s="34">
        <v>1</v>
      </c>
      <c r="R38" s="182">
        <f t="shared" si="2"/>
        <v>0</v>
      </c>
      <c r="S38" s="18"/>
      <c r="T38" s="18"/>
      <c r="U38" s="135"/>
      <c r="V38" s="135"/>
      <c r="Y38" s="20"/>
    </row>
    <row r="39" spans="1:25" ht="15" customHeight="1" x14ac:dyDescent="0.3">
      <c r="A39" s="151"/>
      <c r="B39" s="56"/>
      <c r="C39" s="44"/>
      <c r="D39" s="44"/>
      <c r="E39" s="72" t="s">
        <v>29</v>
      </c>
      <c r="F39" s="89" t="str">
        <f>IF(COUNT(R34:R42)=COUNTIF(R34:R42,0),"Unanimidade",_xlfn.CONCAT(COUNTIF(R34:R42,0)," x ",COUNTIF(R34:R42,"&lt;&gt;0")))</f>
        <v>Unanimidade</v>
      </c>
      <c r="G39" s="67"/>
      <c r="H39" s="67"/>
      <c r="I39" s="57">
        <f>M62</f>
        <v>10.75</v>
      </c>
      <c r="J39" s="151"/>
      <c r="K39" s="181">
        <v>268</v>
      </c>
      <c r="L39" s="79">
        <v>45686</v>
      </c>
      <c r="M39" s="80">
        <v>13.25</v>
      </c>
      <c r="N39" s="80">
        <v>1</v>
      </c>
      <c r="O39" s="80" t="str">
        <f>IF(COUNT(R34:R42)=COUNTIF(R34:R42,0),"Unanimidade",_xlfn.CONCAT(COUNTIF(R34:R42,0)," x ",COUNTIF(R34:R42,"&lt;&gt;0")))</f>
        <v>Unanimidade</v>
      </c>
      <c r="P39" s="33" t="s">
        <v>97</v>
      </c>
      <c r="Q39" s="34">
        <v>1</v>
      </c>
      <c r="R39" s="182">
        <f t="shared" si="2"/>
        <v>0</v>
      </c>
      <c r="S39" s="18"/>
      <c r="T39" s="18"/>
      <c r="U39" s="135"/>
      <c r="V39" s="135"/>
      <c r="Y39" s="20"/>
    </row>
    <row r="40" spans="1:25" ht="15" customHeight="1" x14ac:dyDescent="0.3">
      <c r="A40" s="151"/>
      <c r="B40" s="56"/>
      <c r="C40" s="48">
        <f>L34</f>
        <v>45686</v>
      </c>
      <c r="D40" s="48"/>
      <c r="E40" s="72" t="s">
        <v>31</v>
      </c>
      <c r="F40" s="50">
        <f>M42-M43</f>
        <v>1</v>
      </c>
      <c r="G40" s="49"/>
      <c r="H40" s="51"/>
      <c r="I40" s="57">
        <f>M61</f>
        <v>10.75</v>
      </c>
      <c r="J40" s="151"/>
      <c r="K40" s="181">
        <v>268</v>
      </c>
      <c r="L40" s="79">
        <v>45686</v>
      </c>
      <c r="M40" s="80">
        <v>13.25</v>
      </c>
      <c r="N40" s="80">
        <v>1</v>
      </c>
      <c r="O40" s="80" t="str">
        <f>IF(COUNT(R34:R42)=COUNTIF(R34:R42,0),"Unanimidade",_xlfn.CONCAT(COUNTIF(R34:R42,0)," x ",COUNTIF(R34:R42,"&lt;&gt;0")))</f>
        <v>Unanimidade</v>
      </c>
      <c r="P40" s="33" t="s">
        <v>32</v>
      </c>
      <c r="Q40" s="34">
        <v>1</v>
      </c>
      <c r="R40" s="182">
        <f t="shared" si="2"/>
        <v>0</v>
      </c>
      <c r="S40" s="18"/>
      <c r="T40" s="18"/>
      <c r="U40" s="135"/>
      <c r="V40" s="135"/>
      <c r="Y40" s="20"/>
    </row>
    <row r="41" spans="1:25" ht="15" customHeight="1" x14ac:dyDescent="0.3">
      <c r="A41" s="151"/>
      <c r="B41" s="56"/>
      <c r="C41" s="70"/>
      <c r="D41" s="43"/>
      <c r="E41" s="43"/>
      <c r="F41" s="92"/>
      <c r="G41" s="50"/>
      <c r="H41" s="51"/>
      <c r="I41" s="57">
        <f>M42</f>
        <v>13.25</v>
      </c>
      <c r="J41" s="151"/>
      <c r="K41" s="181">
        <v>268</v>
      </c>
      <c r="L41" s="79">
        <v>45686</v>
      </c>
      <c r="M41" s="80">
        <v>13.25</v>
      </c>
      <c r="N41" s="80">
        <v>1</v>
      </c>
      <c r="O41" s="80" t="str">
        <f>IF(COUNT(R34:R42)=COUNTIF(R34:R42,0),"Unanimidade",_xlfn.CONCAT(COUNTIF(R34:R42,0)," x ",COUNTIF(R34:R42,"&lt;&gt;0")))</f>
        <v>Unanimidade</v>
      </c>
      <c r="P41" s="33" t="s">
        <v>33</v>
      </c>
      <c r="Q41" s="34">
        <v>1</v>
      </c>
      <c r="R41" s="182">
        <f t="shared" si="2"/>
        <v>0</v>
      </c>
      <c r="S41" s="18"/>
      <c r="T41" s="18"/>
      <c r="U41" s="135"/>
      <c r="V41" s="135"/>
      <c r="Y41" s="20"/>
    </row>
    <row r="42" spans="1:25" ht="15" customHeight="1" thickBot="1" x14ac:dyDescent="0.35">
      <c r="A42" s="151"/>
      <c r="B42" s="58"/>
      <c r="C42" s="71"/>
      <c r="D42" s="59"/>
      <c r="G42" s="60"/>
      <c r="H42" s="61"/>
      <c r="I42" s="62">
        <f>M41</f>
        <v>13.25</v>
      </c>
      <c r="J42" s="151"/>
      <c r="K42" s="183">
        <v>268</v>
      </c>
      <c r="L42" s="184">
        <v>45686</v>
      </c>
      <c r="M42" s="185">
        <v>13.25</v>
      </c>
      <c r="N42" s="185">
        <v>1</v>
      </c>
      <c r="O42" s="185" t="str">
        <f>IF(COUNT(R34:R42)=COUNTIF(R34:R42,0),"Unanimidade",_xlfn.CONCAT(COUNTIF(R34:R42,0)," x ",COUNTIF(R34:R42,"&lt;&gt;0")))</f>
        <v>Unanimidade</v>
      </c>
      <c r="P42" s="186" t="s">
        <v>34</v>
      </c>
      <c r="Q42" s="187">
        <v>1</v>
      </c>
      <c r="R42" s="188">
        <f>Q42-N42</f>
        <v>0</v>
      </c>
      <c r="S42" s="18"/>
      <c r="T42" s="18"/>
      <c r="U42" s="135"/>
      <c r="V42" s="135"/>
      <c r="Y42" s="20"/>
    </row>
    <row r="43" spans="1:25" ht="14.45" customHeight="1" x14ac:dyDescent="0.3">
      <c r="A43" s="151"/>
      <c r="B43" s="53"/>
      <c r="C43" s="69"/>
      <c r="D43" s="54"/>
      <c r="E43" s="93"/>
      <c r="F43" s="94"/>
      <c r="G43" s="94"/>
      <c r="H43" s="99"/>
      <c r="I43" s="55"/>
      <c r="J43" s="151"/>
      <c r="K43" s="175">
        <v>267</v>
      </c>
      <c r="L43" s="176">
        <v>45637</v>
      </c>
      <c r="M43" s="177">
        <v>12.25</v>
      </c>
      <c r="N43" s="177">
        <v>1</v>
      </c>
      <c r="O43" s="177" t="str">
        <f>IF(COUNT(R43:R51)=COUNTIF(R43:R51,0),"Unanimidade",_xlfn.CONCAT(COUNTIF(R43:R51,0)," x ",COUNTIF(R43:R51,"&lt;&gt;0")))</f>
        <v>Unanimidade</v>
      </c>
      <c r="P43" s="178" t="s">
        <v>21</v>
      </c>
      <c r="Q43" s="179">
        <v>1</v>
      </c>
      <c r="R43" s="180">
        <f>Q43-N43</f>
        <v>0</v>
      </c>
      <c r="S43" s="18"/>
      <c r="T43" s="18"/>
      <c r="U43" s="135"/>
      <c r="V43" s="135"/>
      <c r="Y43" s="20"/>
    </row>
    <row r="44" spans="1:25" ht="14.45" customHeight="1" x14ac:dyDescent="0.3">
      <c r="A44" s="151"/>
      <c r="B44" s="56"/>
      <c r="C44" s="70"/>
      <c r="D44" s="43"/>
      <c r="E44" s="46"/>
      <c r="F44" s="90" t="str">
        <f>IF(M51=M61,"Manutenção em",IF(M51&gt;M61,"Aumento para","Redução para"))</f>
        <v>Aumento para</v>
      </c>
      <c r="G44" s="47"/>
      <c r="H44" s="52"/>
      <c r="I44" s="57"/>
      <c r="J44" s="151"/>
      <c r="K44" s="181">
        <v>267</v>
      </c>
      <c r="L44" s="79">
        <v>45637</v>
      </c>
      <c r="M44" s="80">
        <v>12.25</v>
      </c>
      <c r="N44" s="80">
        <v>1</v>
      </c>
      <c r="O44" s="80" t="str">
        <f>IF(COUNT(R43:R51)=COUNTIF(R43:R51,0),"Unanimidade",_xlfn.CONCAT(COUNTIF(R43:R51,0)," x ",COUNTIF(R43:R51,"&lt;&gt;0")))</f>
        <v>Unanimidade</v>
      </c>
      <c r="P44" s="33" t="s">
        <v>22</v>
      </c>
      <c r="Q44" s="34">
        <v>1</v>
      </c>
      <c r="R44" s="182">
        <f>Q44-N44</f>
        <v>0</v>
      </c>
      <c r="S44" s="18"/>
      <c r="T44" s="18"/>
      <c r="U44" s="135"/>
      <c r="V44" s="135"/>
      <c r="Y44" s="20"/>
    </row>
    <row r="45" spans="1:25" ht="14.45" customHeight="1" x14ac:dyDescent="0.3">
      <c r="A45" s="151"/>
      <c r="B45" s="56"/>
      <c r="C45" s="45" t="s">
        <v>23</v>
      </c>
      <c r="D45" s="45"/>
      <c r="E45" s="190">
        <f>M43</f>
        <v>12.25</v>
      </c>
      <c r="F45" s="190"/>
      <c r="G45" s="190"/>
      <c r="H45" s="67"/>
      <c r="I45" s="57"/>
      <c r="J45" s="151"/>
      <c r="K45" s="181">
        <v>267</v>
      </c>
      <c r="L45" s="79">
        <v>45637</v>
      </c>
      <c r="M45" s="80">
        <v>12.25</v>
      </c>
      <c r="N45" s="80">
        <v>1</v>
      </c>
      <c r="O45" s="80" t="str">
        <f>IF(COUNT(R43:R51)=COUNTIF(R43:R51,0),"Unanimidade",_xlfn.CONCAT(COUNTIF(R43:R51,0)," x ",COUNTIF(R43:R51,"&lt;&gt;0")))</f>
        <v>Unanimidade</v>
      </c>
      <c r="P45" s="33" t="s">
        <v>24</v>
      </c>
      <c r="Q45" s="34">
        <v>1</v>
      </c>
      <c r="R45" s="182">
        <f t="shared" ref="R45:R50" si="3">Q45-N45</f>
        <v>0</v>
      </c>
      <c r="S45" s="18"/>
      <c r="T45" s="18"/>
      <c r="U45" s="135"/>
      <c r="V45" s="135"/>
      <c r="Y45" s="20"/>
    </row>
    <row r="46" spans="1:25" ht="14.45" customHeight="1" x14ac:dyDescent="0.3">
      <c r="A46" s="151"/>
      <c r="B46" s="56"/>
      <c r="C46" s="191">
        <f>K43</f>
        <v>267</v>
      </c>
      <c r="D46" s="191"/>
      <c r="E46" s="190"/>
      <c r="F46" s="190"/>
      <c r="G46" s="190"/>
      <c r="H46" s="189" t="s">
        <v>25</v>
      </c>
      <c r="I46" s="57"/>
      <c r="J46" s="151"/>
      <c r="K46" s="181">
        <v>267</v>
      </c>
      <c r="L46" s="79">
        <v>45637</v>
      </c>
      <c r="M46" s="80">
        <v>12.25</v>
      </c>
      <c r="N46" s="80">
        <v>1</v>
      </c>
      <c r="O46" s="80" t="str">
        <f>IF(COUNT(R43:R51)=COUNTIF(R43:R51,0),"Unanimidade",_xlfn.CONCAT(COUNTIF(R43:R51,0)," x ",COUNTIF(R43:R51,"&lt;&gt;0")))</f>
        <v>Unanimidade</v>
      </c>
      <c r="P46" s="33" t="s">
        <v>26</v>
      </c>
      <c r="Q46" s="34">
        <v>1</v>
      </c>
      <c r="R46" s="182">
        <f t="shared" si="3"/>
        <v>0</v>
      </c>
      <c r="S46" s="18"/>
      <c r="T46" s="18"/>
      <c r="U46" s="135"/>
      <c r="V46" s="135"/>
      <c r="Y46" s="20"/>
    </row>
    <row r="47" spans="1:25" ht="14.45" customHeight="1" x14ac:dyDescent="0.3">
      <c r="A47" s="151"/>
      <c r="B47" s="56"/>
      <c r="C47" s="191"/>
      <c r="D47" s="191"/>
      <c r="I47" s="57"/>
      <c r="J47" s="151"/>
      <c r="K47" s="181">
        <v>267</v>
      </c>
      <c r="L47" s="79">
        <v>45637</v>
      </c>
      <c r="M47" s="80">
        <v>12.25</v>
      </c>
      <c r="N47" s="80">
        <v>1</v>
      </c>
      <c r="O47" s="80" t="str">
        <f>IF(COUNT(R43:R51)=COUNTIF(R43:R51,0),"Unanimidade",_xlfn.CONCAT(COUNTIF(R43:R51,0)," x ",COUNTIF(R43:R51,"&lt;&gt;0")))</f>
        <v>Unanimidade</v>
      </c>
      <c r="P47" s="33" t="s">
        <v>27</v>
      </c>
      <c r="Q47" s="34">
        <v>1</v>
      </c>
      <c r="R47" s="182">
        <f t="shared" si="3"/>
        <v>0</v>
      </c>
      <c r="S47" s="18"/>
      <c r="T47" s="18"/>
      <c r="U47" s="135"/>
      <c r="V47" s="135"/>
      <c r="Y47" s="20"/>
    </row>
    <row r="48" spans="1:25" ht="14.45" customHeight="1" x14ac:dyDescent="0.3">
      <c r="A48" s="151"/>
      <c r="B48" s="56"/>
      <c r="C48" s="44"/>
      <c r="D48" s="44"/>
      <c r="E48" s="72" t="s">
        <v>29</v>
      </c>
      <c r="F48" s="89" t="str">
        <f>IF(COUNT(R43:R51)=COUNTIF(R43:R51,0),"Unanimidade",_xlfn.CONCAT(COUNTIF(R43:R51,0)," x ",COUNTIF(R43:R51,"&lt;&gt;0")))</f>
        <v>Unanimidade</v>
      </c>
      <c r="G48" s="67"/>
      <c r="H48" s="67"/>
      <c r="I48" s="57">
        <f>M62</f>
        <v>10.75</v>
      </c>
      <c r="J48" s="151"/>
      <c r="K48" s="181">
        <v>267</v>
      </c>
      <c r="L48" s="79">
        <v>45637</v>
      </c>
      <c r="M48" s="80">
        <v>12.25</v>
      </c>
      <c r="N48" s="80">
        <v>1</v>
      </c>
      <c r="O48" s="80" t="str">
        <f>IF(COUNT(R43:R51)=COUNTIF(R43:R51,0),"Unanimidade",_xlfn.CONCAT(COUNTIF(R43:R51,0)," x ",COUNTIF(R43:R51,"&lt;&gt;0")))</f>
        <v>Unanimidade</v>
      </c>
      <c r="P48" s="33" t="s">
        <v>30</v>
      </c>
      <c r="Q48" s="34">
        <v>1</v>
      </c>
      <c r="R48" s="182">
        <f t="shared" si="3"/>
        <v>0</v>
      </c>
      <c r="S48" s="18"/>
      <c r="T48" s="18"/>
      <c r="U48" s="135"/>
      <c r="V48" s="135"/>
      <c r="Y48" s="20"/>
    </row>
    <row r="49" spans="1:25" ht="14.45" customHeight="1" x14ac:dyDescent="0.3">
      <c r="A49" s="151"/>
      <c r="B49" s="56"/>
      <c r="C49" s="48">
        <f>L43</f>
        <v>45637</v>
      </c>
      <c r="D49" s="48"/>
      <c r="E49" s="72" t="s">
        <v>31</v>
      </c>
      <c r="F49" s="50">
        <f>M51-M52</f>
        <v>1</v>
      </c>
      <c r="G49" s="49"/>
      <c r="H49" s="51"/>
      <c r="I49" s="57">
        <f>M61</f>
        <v>10.75</v>
      </c>
      <c r="J49" s="151"/>
      <c r="K49" s="181">
        <v>267</v>
      </c>
      <c r="L49" s="79">
        <v>45637</v>
      </c>
      <c r="M49" s="80">
        <v>12.25</v>
      </c>
      <c r="N49" s="80">
        <v>1</v>
      </c>
      <c r="O49" s="80" t="str">
        <f>IF(COUNT(R43:R51)=COUNTIF(R43:R51,0),"Unanimidade",_xlfn.CONCAT(COUNTIF(R43:R51,0)," x ",COUNTIF(R43:R51,"&lt;&gt;0")))</f>
        <v>Unanimidade</v>
      </c>
      <c r="P49" s="33" t="s">
        <v>32</v>
      </c>
      <c r="Q49" s="34">
        <v>1</v>
      </c>
      <c r="R49" s="182">
        <f t="shared" si="3"/>
        <v>0</v>
      </c>
      <c r="S49" s="18"/>
      <c r="T49" s="18"/>
      <c r="U49" s="135"/>
      <c r="V49" s="135"/>
      <c r="Y49" s="20"/>
    </row>
    <row r="50" spans="1:25" ht="14.45" customHeight="1" x14ac:dyDescent="0.3">
      <c r="A50" s="151"/>
      <c r="B50" s="56"/>
      <c r="C50" s="70"/>
      <c r="D50" s="43"/>
      <c r="E50" s="43"/>
      <c r="F50" s="92"/>
      <c r="G50" s="50"/>
      <c r="H50" s="51"/>
      <c r="I50" s="57">
        <f>M51</f>
        <v>12.25</v>
      </c>
      <c r="J50" s="151"/>
      <c r="K50" s="181">
        <v>267</v>
      </c>
      <c r="L50" s="79">
        <v>45637</v>
      </c>
      <c r="M50" s="80">
        <v>12.25</v>
      </c>
      <c r="N50" s="80">
        <v>1</v>
      </c>
      <c r="O50" s="80" t="str">
        <f>IF(COUNT(R43:R51)=COUNTIF(R43:R51,0),"Unanimidade",_xlfn.CONCAT(COUNTIF(R43:R51,0)," x ",COUNTIF(R43:R51,"&lt;&gt;0")))</f>
        <v>Unanimidade</v>
      </c>
      <c r="P50" s="33" t="s">
        <v>33</v>
      </c>
      <c r="Q50" s="34">
        <v>1</v>
      </c>
      <c r="R50" s="182">
        <f t="shared" si="3"/>
        <v>0</v>
      </c>
      <c r="S50" s="18"/>
      <c r="T50" s="18"/>
      <c r="U50" s="135"/>
      <c r="V50" s="135"/>
      <c r="Y50" s="20"/>
    </row>
    <row r="51" spans="1:25" ht="14.45" customHeight="1" thickBot="1" x14ac:dyDescent="0.35">
      <c r="A51" s="151"/>
      <c r="B51" s="58"/>
      <c r="C51" s="71"/>
      <c r="D51" s="59"/>
      <c r="G51" s="60"/>
      <c r="H51" s="61"/>
      <c r="I51" s="62">
        <f>M50</f>
        <v>12.25</v>
      </c>
      <c r="J51" s="151"/>
      <c r="K51" s="183">
        <v>267</v>
      </c>
      <c r="L51" s="184">
        <v>45637</v>
      </c>
      <c r="M51" s="185">
        <v>12.25</v>
      </c>
      <c r="N51" s="185">
        <v>1</v>
      </c>
      <c r="O51" s="185" t="str">
        <f>IF(COUNT(R43:R51)=COUNTIF(R43:R51,0),"Unanimidade",_xlfn.CONCAT(COUNTIF(R43:R51,0)," x ",COUNTIF(R43:R51,"&lt;&gt;0")))</f>
        <v>Unanimidade</v>
      </c>
      <c r="P51" s="186" t="s">
        <v>34</v>
      </c>
      <c r="Q51" s="187">
        <v>1</v>
      </c>
      <c r="R51" s="188">
        <f>Q51-N51</f>
        <v>0</v>
      </c>
      <c r="S51" s="18"/>
      <c r="T51" s="18"/>
      <c r="U51" s="135"/>
      <c r="V51" s="135"/>
      <c r="Y51" s="20"/>
    </row>
    <row r="52" spans="1:25" ht="14.45" customHeight="1" x14ac:dyDescent="0.3">
      <c r="A52" s="151"/>
      <c r="B52" s="53"/>
      <c r="C52" s="69"/>
      <c r="D52" s="54"/>
      <c r="E52" s="93"/>
      <c r="F52" s="94"/>
      <c r="G52" s="94"/>
      <c r="H52" s="99"/>
      <c r="I52" s="55"/>
      <c r="J52" s="151"/>
      <c r="K52" s="175">
        <v>266</v>
      </c>
      <c r="L52" s="176">
        <v>45602</v>
      </c>
      <c r="M52" s="177">
        <v>11.25</v>
      </c>
      <c r="N52" s="177">
        <v>0.5</v>
      </c>
      <c r="O52" s="177" t="str">
        <f>IF(COUNT(R52:R60)=COUNTIF(R52:R60,0),"Unanimidade",_xlfn.CONCAT(COUNTIF(R52:R60,0)," x ",COUNTIF(R52:R60,"&lt;&gt;0")))</f>
        <v>Unanimidade</v>
      </c>
      <c r="P52" s="178" t="s">
        <v>21</v>
      </c>
      <c r="Q52" s="179">
        <v>0.5</v>
      </c>
      <c r="R52" s="180">
        <f>Q52-N52</f>
        <v>0</v>
      </c>
      <c r="S52" s="18"/>
      <c r="T52" s="18"/>
      <c r="U52" s="135"/>
      <c r="V52" s="135"/>
      <c r="Y52" s="20"/>
    </row>
    <row r="53" spans="1:25" ht="14.45" customHeight="1" x14ac:dyDescent="0.3">
      <c r="A53" s="151"/>
      <c r="B53" s="56"/>
      <c r="C53" s="70"/>
      <c r="D53" s="43"/>
      <c r="E53" s="46"/>
      <c r="F53" s="90" t="str">
        <f>IF(M60=M70,"Manutenção em",IF(M60&gt;M70,"Aumento para","Redução para"))</f>
        <v>Aumento para</v>
      </c>
      <c r="G53" s="47"/>
      <c r="H53" s="52"/>
      <c r="I53" s="57"/>
      <c r="J53" s="151"/>
      <c r="K53" s="181">
        <v>266</v>
      </c>
      <c r="L53" s="79">
        <v>45602</v>
      </c>
      <c r="M53" s="80">
        <v>11.25</v>
      </c>
      <c r="N53" s="80">
        <v>0.5</v>
      </c>
      <c r="O53" s="80" t="str">
        <f>IF(COUNT(R52:R60)=COUNTIF(R52:R60,0),"Unanimidade",_xlfn.CONCAT(COUNTIF(R52:R60,0)," x ",COUNTIF(R52:R60,"&lt;&gt;0")))</f>
        <v>Unanimidade</v>
      </c>
      <c r="P53" s="33" t="s">
        <v>22</v>
      </c>
      <c r="Q53" s="34">
        <v>0.5</v>
      </c>
      <c r="R53" s="182">
        <f>Q53-N53</f>
        <v>0</v>
      </c>
      <c r="S53" s="18"/>
      <c r="T53" s="18"/>
      <c r="U53" s="135"/>
      <c r="V53" s="135"/>
      <c r="Y53" s="20"/>
    </row>
    <row r="54" spans="1:25" ht="14.45" customHeight="1" x14ac:dyDescent="0.3">
      <c r="A54" s="151"/>
      <c r="B54" s="56"/>
      <c r="C54" s="45"/>
      <c r="D54" s="45"/>
      <c r="E54" s="190">
        <f>M52</f>
        <v>11.25</v>
      </c>
      <c r="F54" s="190"/>
      <c r="G54" s="190"/>
      <c r="H54" s="67"/>
      <c r="I54" s="57"/>
      <c r="J54" s="151"/>
      <c r="K54" s="181">
        <v>266</v>
      </c>
      <c r="L54" s="79">
        <v>45602</v>
      </c>
      <c r="M54" s="80">
        <v>11.25</v>
      </c>
      <c r="N54" s="80">
        <v>0.5</v>
      </c>
      <c r="O54" s="80" t="str">
        <f>IF(COUNT(R52:R60)=COUNTIF(R52:R60,0),"Unanimidade",_xlfn.CONCAT(COUNTIF(R52:R60,0)," x ",COUNTIF(R52:R60,"&lt;&gt;0")))</f>
        <v>Unanimidade</v>
      </c>
      <c r="P54" s="33" t="s">
        <v>24</v>
      </c>
      <c r="Q54" s="34">
        <v>0.5</v>
      </c>
      <c r="R54" s="182">
        <f t="shared" ref="R54:R59" si="4">Q54-N54</f>
        <v>0</v>
      </c>
      <c r="S54" s="18"/>
      <c r="T54" s="18"/>
      <c r="U54" s="135"/>
      <c r="V54" s="135"/>
      <c r="Y54" s="20"/>
    </row>
    <row r="55" spans="1:25" ht="14.45" customHeight="1" x14ac:dyDescent="0.3">
      <c r="A55" s="151"/>
      <c r="B55" s="56"/>
      <c r="C55" s="191">
        <f>K52</f>
        <v>266</v>
      </c>
      <c r="D55" s="191"/>
      <c r="E55" s="190"/>
      <c r="F55" s="190"/>
      <c r="G55" s="190"/>
      <c r="H55" s="68" t="s">
        <v>25</v>
      </c>
      <c r="I55" s="57"/>
      <c r="J55" s="151"/>
      <c r="K55" s="181">
        <v>266</v>
      </c>
      <c r="L55" s="79">
        <v>45602</v>
      </c>
      <c r="M55" s="80">
        <v>11.25</v>
      </c>
      <c r="N55" s="80">
        <v>0.5</v>
      </c>
      <c r="O55" s="80" t="str">
        <f>IF(COUNT(R52:R60)=COUNTIF(R52:R60,0),"Unanimidade",_xlfn.CONCAT(COUNTIF(R52:R60,0)," x ",COUNTIF(R52:R60,"&lt;&gt;0")))</f>
        <v>Unanimidade</v>
      </c>
      <c r="P55" s="33" t="s">
        <v>26</v>
      </c>
      <c r="Q55" s="34">
        <v>0.5</v>
      </c>
      <c r="R55" s="182">
        <f t="shared" si="4"/>
        <v>0</v>
      </c>
      <c r="S55" s="18"/>
      <c r="T55" s="18"/>
      <c r="U55" s="135"/>
      <c r="V55" s="135"/>
      <c r="Y55" s="20"/>
    </row>
    <row r="56" spans="1:25" ht="14.45" customHeight="1" x14ac:dyDescent="0.3">
      <c r="A56" s="151"/>
      <c r="B56" s="56"/>
      <c r="C56" s="191"/>
      <c r="D56" s="191"/>
      <c r="I56" s="57"/>
      <c r="J56" s="151"/>
      <c r="K56" s="181">
        <v>266</v>
      </c>
      <c r="L56" s="79">
        <v>45602</v>
      </c>
      <c r="M56" s="80">
        <v>11.25</v>
      </c>
      <c r="N56" s="80">
        <v>0.5</v>
      </c>
      <c r="O56" s="80" t="str">
        <f>IF(COUNT(R52:R60)=COUNTIF(R52:R60,0),"Unanimidade",_xlfn.CONCAT(COUNTIF(R52:R60,0)," x ",COUNTIF(R52:R60,"&lt;&gt;0")))</f>
        <v>Unanimidade</v>
      </c>
      <c r="P56" s="33" t="s">
        <v>27</v>
      </c>
      <c r="Q56" s="34">
        <v>0.5</v>
      </c>
      <c r="R56" s="182">
        <f t="shared" si="4"/>
        <v>0</v>
      </c>
      <c r="S56" s="18"/>
      <c r="T56" s="18"/>
      <c r="U56" s="135"/>
      <c r="V56" s="135"/>
      <c r="Y56" s="20"/>
    </row>
    <row r="57" spans="1:25" ht="14.45" customHeight="1" x14ac:dyDescent="0.3">
      <c r="A57" s="151"/>
      <c r="B57" s="56"/>
      <c r="C57" s="44"/>
      <c r="D57" s="44"/>
      <c r="E57" s="72" t="s">
        <v>29</v>
      </c>
      <c r="F57" s="89" t="str">
        <f>IF(COUNT(R52:R60)=COUNTIF(R52:R60,0),"Unanimidade",_xlfn.CONCAT(COUNTIF(R52:R60,0)," x ",COUNTIF(R52:R60,"&lt;&gt;0")))</f>
        <v>Unanimidade</v>
      </c>
      <c r="G57" s="67"/>
      <c r="H57" s="67"/>
      <c r="I57" s="57">
        <f>M71</f>
        <v>10.5</v>
      </c>
      <c r="J57" s="151"/>
      <c r="K57" s="181">
        <v>266</v>
      </c>
      <c r="L57" s="79">
        <v>45602</v>
      </c>
      <c r="M57" s="80">
        <v>11.25</v>
      </c>
      <c r="N57" s="80">
        <v>0.5</v>
      </c>
      <c r="O57" s="80" t="str">
        <f>IF(COUNT(R52:R60)=COUNTIF(R52:R60,0),"Unanimidade",_xlfn.CONCAT(COUNTIF(R52:R60,0)," x ",COUNTIF(R52:R60,"&lt;&gt;0")))</f>
        <v>Unanimidade</v>
      </c>
      <c r="P57" s="33" t="s">
        <v>30</v>
      </c>
      <c r="Q57" s="34">
        <v>0.5</v>
      </c>
      <c r="R57" s="182">
        <f t="shared" si="4"/>
        <v>0</v>
      </c>
      <c r="S57" s="18"/>
      <c r="T57" s="18"/>
      <c r="U57" s="135"/>
      <c r="V57" s="135"/>
      <c r="Y57" s="20"/>
    </row>
    <row r="58" spans="1:25" ht="14.45" customHeight="1" x14ac:dyDescent="0.3">
      <c r="A58" s="151"/>
      <c r="B58" s="56"/>
      <c r="C58" s="48">
        <f>L52</f>
        <v>45602</v>
      </c>
      <c r="D58" s="48"/>
      <c r="E58" s="72" t="s">
        <v>31</v>
      </c>
      <c r="F58" s="50">
        <f>M60-M61</f>
        <v>0.5</v>
      </c>
      <c r="G58" s="49"/>
      <c r="H58" s="51"/>
      <c r="I58" s="57">
        <f>M70</f>
        <v>10.5</v>
      </c>
      <c r="J58" s="151"/>
      <c r="K58" s="181">
        <v>266</v>
      </c>
      <c r="L58" s="79">
        <v>45602</v>
      </c>
      <c r="M58" s="80">
        <v>11.25</v>
      </c>
      <c r="N58" s="80">
        <v>0.5</v>
      </c>
      <c r="O58" s="80" t="str">
        <f>IF(COUNT(R52:R60)=COUNTIF(R52:R60,0),"Unanimidade",_xlfn.CONCAT(COUNTIF(R52:R60,0)," x ",COUNTIF(R52:R60,"&lt;&gt;0")))</f>
        <v>Unanimidade</v>
      </c>
      <c r="P58" s="33" t="s">
        <v>32</v>
      </c>
      <c r="Q58" s="34">
        <v>0.5</v>
      </c>
      <c r="R58" s="182">
        <f t="shared" si="4"/>
        <v>0</v>
      </c>
      <c r="S58" s="18"/>
      <c r="T58" s="18"/>
      <c r="U58" s="135"/>
      <c r="V58" s="135"/>
      <c r="Y58" s="20"/>
    </row>
    <row r="59" spans="1:25" ht="14.45" customHeight="1" x14ac:dyDescent="0.3">
      <c r="A59" s="151"/>
      <c r="B59" s="56"/>
      <c r="C59" s="70"/>
      <c r="D59" s="43"/>
      <c r="E59" s="43"/>
      <c r="F59" s="92"/>
      <c r="G59" s="50"/>
      <c r="H59" s="51"/>
      <c r="I59" s="57">
        <f>M60</f>
        <v>11.25</v>
      </c>
      <c r="J59" s="151"/>
      <c r="K59" s="181">
        <v>266</v>
      </c>
      <c r="L59" s="79">
        <v>45602</v>
      </c>
      <c r="M59" s="80">
        <v>11.25</v>
      </c>
      <c r="N59" s="80">
        <v>0.5</v>
      </c>
      <c r="O59" s="80" t="str">
        <f>IF(COUNT(R52:R60)=COUNTIF(R52:R60,0),"Unanimidade",_xlfn.CONCAT(COUNTIF(R52:R60,0)," x ",COUNTIF(R52:R60,"&lt;&gt;0")))</f>
        <v>Unanimidade</v>
      </c>
      <c r="P59" s="33" t="s">
        <v>33</v>
      </c>
      <c r="Q59" s="34">
        <v>0.5</v>
      </c>
      <c r="R59" s="182">
        <f t="shared" si="4"/>
        <v>0</v>
      </c>
      <c r="S59" s="18"/>
      <c r="T59" s="18"/>
      <c r="U59" s="135"/>
      <c r="V59" s="135"/>
      <c r="Y59" s="20"/>
    </row>
    <row r="60" spans="1:25" ht="14.45" customHeight="1" thickBot="1" x14ac:dyDescent="0.35">
      <c r="A60" s="151"/>
      <c r="B60" s="58"/>
      <c r="C60" s="71"/>
      <c r="D60" s="59"/>
      <c r="G60" s="60"/>
      <c r="H60" s="61"/>
      <c r="I60" s="62">
        <f>M59</f>
        <v>11.25</v>
      </c>
      <c r="J60" s="151"/>
      <c r="K60" s="183">
        <v>266</v>
      </c>
      <c r="L60" s="184">
        <v>45602</v>
      </c>
      <c r="M60" s="185">
        <v>11.25</v>
      </c>
      <c r="N60" s="185">
        <v>0.5</v>
      </c>
      <c r="O60" s="185" t="str">
        <f>IF(COUNT(R52:R60)=COUNTIF(R52:R60,0),"Unanimidade",_xlfn.CONCAT(COUNTIF(R52:R60,0)," x ",COUNTIF(R52:R60,"&lt;&gt;0")))</f>
        <v>Unanimidade</v>
      </c>
      <c r="P60" s="186" t="s">
        <v>34</v>
      </c>
      <c r="Q60" s="187">
        <v>0.5</v>
      </c>
      <c r="R60" s="188">
        <f>Q60-N60</f>
        <v>0</v>
      </c>
      <c r="S60" s="18"/>
      <c r="T60" s="18"/>
      <c r="U60" s="135"/>
      <c r="V60" s="135"/>
      <c r="Y60" s="20"/>
    </row>
    <row r="61" spans="1:25" ht="14.45" customHeight="1" x14ac:dyDescent="0.3">
      <c r="A61" s="151"/>
      <c r="B61" s="53"/>
      <c r="C61" s="69"/>
      <c r="D61" s="54"/>
      <c r="E61" s="93"/>
      <c r="F61" s="94"/>
      <c r="G61" s="94"/>
      <c r="H61" s="99"/>
      <c r="I61" s="55"/>
      <c r="J61" s="151"/>
      <c r="K61" s="78">
        <v>265</v>
      </c>
      <c r="L61" s="79">
        <v>45553</v>
      </c>
      <c r="M61" s="80">
        <v>10.75</v>
      </c>
      <c r="N61" s="80">
        <v>0.25</v>
      </c>
      <c r="O61" s="80" t="str">
        <f>IF(COUNT(R61:R69)=COUNTIF(R61:R69,0),"Unanimidade",_xlfn.CONCAT(COUNTIF(R61:R69,0)," x ",COUNTIF(R61:R69,"&lt;&gt;0")))</f>
        <v>Unanimidade</v>
      </c>
      <c r="P61" s="33" t="s">
        <v>21</v>
      </c>
      <c r="Q61" s="34">
        <v>0.25</v>
      </c>
      <c r="R61" s="38">
        <f>Q61-N61</f>
        <v>0</v>
      </c>
      <c r="S61" s="18"/>
      <c r="T61" s="18"/>
      <c r="U61" s="135"/>
      <c r="V61" s="135"/>
      <c r="Y61" s="20"/>
    </row>
    <row r="62" spans="1:25" ht="14.45" customHeight="1" x14ac:dyDescent="0.3">
      <c r="A62" s="151"/>
      <c r="B62" s="56"/>
      <c r="C62" s="70"/>
      <c r="D62" s="43"/>
      <c r="E62" s="46"/>
      <c r="F62" s="90" t="str">
        <f>IF(M69=M70,"Manutenção em",IF(M69&gt;M70,"Aumento para","Redução para"))</f>
        <v>Aumento para</v>
      </c>
      <c r="G62" s="47"/>
      <c r="H62" s="52"/>
      <c r="I62" s="57"/>
      <c r="J62" s="151"/>
      <c r="K62" s="78">
        <v>265</v>
      </c>
      <c r="L62" s="79">
        <v>45553</v>
      </c>
      <c r="M62" s="80">
        <v>10.75</v>
      </c>
      <c r="N62" s="80">
        <v>0.25</v>
      </c>
      <c r="O62" s="80" t="str">
        <f>IF(COUNT(R61:R69)=COUNTIF(R61:R69,0),"Unanimidade",_xlfn.CONCAT(COUNTIF(R61:R69,0)," x ",COUNTIF(R61:R69,"&lt;&gt;0")))</f>
        <v>Unanimidade</v>
      </c>
      <c r="P62" s="33" t="s">
        <v>22</v>
      </c>
      <c r="Q62" s="34">
        <v>0.25</v>
      </c>
      <c r="R62" s="38">
        <f>Q62-N62</f>
        <v>0</v>
      </c>
      <c r="S62" s="18"/>
      <c r="T62" s="18"/>
      <c r="U62" s="135"/>
      <c r="V62" s="135"/>
      <c r="Y62" s="20"/>
    </row>
    <row r="63" spans="1:25" ht="14.45" customHeight="1" x14ac:dyDescent="0.3">
      <c r="A63" s="151"/>
      <c r="B63" s="56"/>
      <c r="C63" s="45" t="s">
        <v>23</v>
      </c>
      <c r="D63" s="45"/>
      <c r="E63" s="190">
        <f>M61</f>
        <v>10.75</v>
      </c>
      <c r="F63" s="190"/>
      <c r="G63" s="190"/>
      <c r="H63" s="67"/>
      <c r="I63" s="57"/>
      <c r="J63" s="151"/>
      <c r="K63" s="78">
        <v>265</v>
      </c>
      <c r="L63" s="79">
        <v>45553</v>
      </c>
      <c r="M63" s="80">
        <v>10.75</v>
      </c>
      <c r="N63" s="80">
        <v>0.25</v>
      </c>
      <c r="O63" s="80" t="str">
        <f>IF(COUNT(R61:R69)=COUNTIF(R61:R69,0),"Unanimidade",_xlfn.CONCAT(COUNTIF(R61:R69,0)," x ",COUNTIF(R61:R69,"&lt;&gt;0")))</f>
        <v>Unanimidade</v>
      </c>
      <c r="P63" s="33" t="s">
        <v>24</v>
      </c>
      <c r="Q63" s="34">
        <v>0.25</v>
      </c>
      <c r="R63" s="38">
        <f t="shared" ref="R63:R68" si="5">Q63-N63</f>
        <v>0</v>
      </c>
      <c r="S63" s="18"/>
      <c r="T63" s="18"/>
      <c r="U63" s="135"/>
      <c r="V63" s="135"/>
      <c r="Y63" s="20"/>
    </row>
    <row r="64" spans="1:25" ht="14.45" customHeight="1" x14ac:dyDescent="0.3">
      <c r="A64" s="151"/>
      <c r="B64" s="56"/>
      <c r="C64" s="191">
        <f>K61</f>
        <v>265</v>
      </c>
      <c r="D64" s="191"/>
      <c r="E64" s="190"/>
      <c r="F64" s="190"/>
      <c r="G64" s="190"/>
      <c r="H64" s="68" t="s">
        <v>25</v>
      </c>
      <c r="I64" s="57"/>
      <c r="J64" s="151"/>
      <c r="K64" s="78">
        <v>265</v>
      </c>
      <c r="L64" s="79">
        <v>45553</v>
      </c>
      <c r="M64" s="80">
        <v>10.75</v>
      </c>
      <c r="N64" s="80">
        <v>0.25</v>
      </c>
      <c r="O64" s="80" t="str">
        <f>IF(COUNT(R61:R69)=COUNTIF(R61:R69,0),"Unanimidade",_xlfn.CONCAT(COUNTIF(R61:R69,0)," x ",COUNTIF(R61:R69,"&lt;&gt;0")))</f>
        <v>Unanimidade</v>
      </c>
      <c r="P64" s="33" t="s">
        <v>26</v>
      </c>
      <c r="Q64" s="34">
        <v>0.25</v>
      </c>
      <c r="R64" s="38">
        <f t="shared" si="5"/>
        <v>0</v>
      </c>
      <c r="S64" s="18"/>
      <c r="T64" s="18"/>
      <c r="U64" s="135"/>
      <c r="V64" s="135"/>
      <c r="Y64" s="20"/>
    </row>
    <row r="65" spans="1:25" ht="14.45" customHeight="1" x14ac:dyDescent="0.3">
      <c r="A65" s="151"/>
      <c r="B65" s="56"/>
      <c r="C65" s="191"/>
      <c r="D65" s="191"/>
      <c r="I65" s="57"/>
      <c r="J65" s="151"/>
      <c r="K65" s="78">
        <v>265</v>
      </c>
      <c r="L65" s="79">
        <v>45553</v>
      </c>
      <c r="M65" s="80">
        <v>10.75</v>
      </c>
      <c r="N65" s="80">
        <v>0.25</v>
      </c>
      <c r="O65" s="80" t="str">
        <f>IF(COUNT(R61:R69)=COUNTIF(R61:R69,0),"Unanimidade",_xlfn.CONCAT(COUNTIF(R61:R69,0)," x ",COUNTIF(R61:R69,"&lt;&gt;0")))</f>
        <v>Unanimidade</v>
      </c>
      <c r="P65" s="33" t="s">
        <v>27</v>
      </c>
      <c r="Q65" s="34">
        <v>0.25</v>
      </c>
      <c r="R65" s="38">
        <f t="shared" si="5"/>
        <v>0</v>
      </c>
      <c r="S65" s="18"/>
      <c r="T65" s="18"/>
      <c r="U65" s="135"/>
      <c r="V65" s="135"/>
      <c r="Y65" s="20"/>
    </row>
    <row r="66" spans="1:25" ht="14.45" customHeight="1" x14ac:dyDescent="0.3">
      <c r="A66" s="151"/>
      <c r="B66" s="56"/>
      <c r="C66" s="44"/>
      <c r="D66" s="44"/>
      <c r="E66" s="72" t="s">
        <v>29</v>
      </c>
      <c r="F66" s="89" t="str">
        <f>IF(COUNT(R61:R69)=COUNTIF(R61:R69,0),"Unanimidade",_xlfn.CONCAT(COUNTIF(R61:R69,0)," x ",COUNTIF(R61:R69,"&lt;&gt;0")))</f>
        <v>Unanimidade</v>
      </c>
      <c r="G66" s="67"/>
      <c r="H66" s="67"/>
      <c r="I66" s="57">
        <f>M71</f>
        <v>10.5</v>
      </c>
      <c r="J66" s="151"/>
      <c r="K66" s="78">
        <v>265</v>
      </c>
      <c r="L66" s="79">
        <v>45553</v>
      </c>
      <c r="M66" s="80">
        <v>10.75</v>
      </c>
      <c r="N66" s="80">
        <v>0.25</v>
      </c>
      <c r="O66" s="80" t="str">
        <f>IF(COUNT(R61:R69)=COUNTIF(R61:R69,0),"Unanimidade",_xlfn.CONCAT(COUNTIF(R61:R69,0)," x ",COUNTIF(R61:R69,"&lt;&gt;0")))</f>
        <v>Unanimidade</v>
      </c>
      <c r="P66" s="33" t="s">
        <v>30</v>
      </c>
      <c r="Q66" s="34">
        <v>0.25</v>
      </c>
      <c r="R66" s="38">
        <f t="shared" si="5"/>
        <v>0</v>
      </c>
      <c r="S66" s="18"/>
      <c r="T66" s="18"/>
      <c r="U66" s="135"/>
      <c r="V66" s="135"/>
      <c r="Y66" s="20"/>
    </row>
    <row r="67" spans="1:25" ht="14.45" customHeight="1" x14ac:dyDescent="0.3">
      <c r="A67" s="151"/>
      <c r="B67" s="56"/>
      <c r="C67" s="48">
        <f>L61</f>
        <v>45553</v>
      </c>
      <c r="D67" s="48"/>
      <c r="E67" s="72" t="s">
        <v>31</v>
      </c>
      <c r="F67" s="50">
        <f>M69-M70</f>
        <v>0.25</v>
      </c>
      <c r="G67" s="49"/>
      <c r="H67" s="51"/>
      <c r="I67" s="57">
        <f>M70</f>
        <v>10.5</v>
      </c>
      <c r="J67" s="151"/>
      <c r="K67" s="78">
        <v>265</v>
      </c>
      <c r="L67" s="79">
        <v>45553</v>
      </c>
      <c r="M67" s="80">
        <v>10.75</v>
      </c>
      <c r="N67" s="80">
        <v>0.25</v>
      </c>
      <c r="O67" s="80" t="str">
        <f>IF(COUNT(R61:R69)=COUNTIF(R61:R69,0),"Unanimidade",_xlfn.CONCAT(COUNTIF(R61:R69,0)," x ",COUNTIF(R61:R69,"&lt;&gt;0")))</f>
        <v>Unanimidade</v>
      </c>
      <c r="P67" s="33" t="s">
        <v>32</v>
      </c>
      <c r="Q67" s="34">
        <v>0.25</v>
      </c>
      <c r="R67" s="38">
        <f t="shared" si="5"/>
        <v>0</v>
      </c>
      <c r="S67" s="18"/>
      <c r="T67" s="18"/>
      <c r="U67" s="135"/>
      <c r="V67" s="135"/>
      <c r="Y67" s="20"/>
    </row>
    <row r="68" spans="1:25" ht="14.45" customHeight="1" x14ac:dyDescent="0.3">
      <c r="A68" s="151"/>
      <c r="B68" s="56"/>
      <c r="C68" s="70"/>
      <c r="D68" s="43"/>
      <c r="E68" s="43"/>
      <c r="F68" s="92"/>
      <c r="G68" s="50"/>
      <c r="H68" s="51"/>
      <c r="I68" s="57">
        <f>M69</f>
        <v>10.75</v>
      </c>
      <c r="J68" s="151"/>
      <c r="K68" s="78">
        <v>265</v>
      </c>
      <c r="L68" s="79">
        <v>45553</v>
      </c>
      <c r="M68" s="80">
        <v>10.75</v>
      </c>
      <c r="N68" s="80">
        <v>0.25</v>
      </c>
      <c r="O68" s="80" t="str">
        <f>IF(COUNT(R61:R69)=COUNTIF(R61:R69,0),"Unanimidade",_xlfn.CONCAT(COUNTIF(R61:R69,0)," x ",COUNTIF(R61:R69,"&lt;&gt;0")))</f>
        <v>Unanimidade</v>
      </c>
      <c r="P68" s="33" t="s">
        <v>33</v>
      </c>
      <c r="Q68" s="34">
        <v>0.25</v>
      </c>
      <c r="R68" s="38">
        <f t="shared" si="5"/>
        <v>0</v>
      </c>
      <c r="S68" s="18"/>
      <c r="T68" s="18"/>
      <c r="U68" s="135"/>
      <c r="V68" s="135"/>
      <c r="Y68" s="20"/>
    </row>
    <row r="69" spans="1:25" ht="14.45" customHeight="1" thickBot="1" x14ac:dyDescent="0.35">
      <c r="A69" s="151"/>
      <c r="B69" s="58"/>
      <c r="C69" s="71"/>
      <c r="D69" s="59"/>
      <c r="G69" s="60"/>
      <c r="H69" s="61"/>
      <c r="I69" s="62">
        <f>M68</f>
        <v>10.75</v>
      </c>
      <c r="J69" s="151"/>
      <c r="K69" s="81">
        <v>265</v>
      </c>
      <c r="L69" s="82">
        <v>45553</v>
      </c>
      <c r="M69" s="83">
        <v>10.75</v>
      </c>
      <c r="N69" s="83">
        <v>0.25</v>
      </c>
      <c r="O69" s="83" t="str">
        <f>IF(COUNT(R61:R69)=COUNTIF(R61:R69,0),"Unanimidade",_xlfn.CONCAT(COUNTIF(R61:R69,0)," x ",COUNTIF(R61:R69,"&lt;&gt;0")))</f>
        <v>Unanimidade</v>
      </c>
      <c r="P69" s="39" t="s">
        <v>34</v>
      </c>
      <c r="Q69" s="40">
        <v>0.25</v>
      </c>
      <c r="R69" s="41">
        <f>Q69-N69</f>
        <v>0</v>
      </c>
      <c r="S69" s="18"/>
      <c r="T69" s="18"/>
      <c r="U69" s="135"/>
      <c r="V69" s="135"/>
      <c r="Y69" s="20"/>
    </row>
    <row r="70" spans="1:25" ht="15" customHeight="1" x14ac:dyDescent="0.3">
      <c r="A70" s="151"/>
      <c r="B70" s="53"/>
      <c r="C70" s="69"/>
      <c r="D70" s="54"/>
      <c r="E70" s="93"/>
      <c r="F70" s="94"/>
      <c r="G70" s="94"/>
      <c r="H70" s="99"/>
      <c r="I70" s="55"/>
      <c r="J70" s="151"/>
      <c r="K70" s="75">
        <v>264</v>
      </c>
      <c r="L70" s="76">
        <v>45504</v>
      </c>
      <c r="M70" s="77">
        <v>10.5</v>
      </c>
      <c r="N70" s="77">
        <v>0</v>
      </c>
      <c r="O70" s="77" t="str">
        <f>IF(COUNT(R70:R78)=COUNTIF(R70:R78,0),"Unanimidade",_xlfn.CONCAT(COUNTIF(R70:R78,0)," x ",COUNTIF(R70:R78,"&lt;&gt;0")))</f>
        <v>Unanimidade</v>
      </c>
      <c r="P70" s="35" t="s">
        <v>21</v>
      </c>
      <c r="Q70" s="36">
        <v>0</v>
      </c>
      <c r="R70" s="37">
        <f>Q70-N70</f>
        <v>0</v>
      </c>
      <c r="S70" s="18">
        <f>1-Português!$T70</f>
        <v>1</v>
      </c>
      <c r="T70" s="18">
        <f>IF(Português!$R70&lt;&gt;0,1,0)</f>
        <v>0</v>
      </c>
      <c r="U70" s="135"/>
      <c r="V70" s="135"/>
      <c r="Y70" s="20"/>
    </row>
    <row r="71" spans="1:25" ht="15" customHeight="1" x14ac:dyDescent="0.3">
      <c r="A71" s="151"/>
      <c r="B71" s="56"/>
      <c r="C71" s="70"/>
      <c r="D71" s="43"/>
      <c r="E71" s="46"/>
      <c r="F71" s="90" t="str">
        <f>IF(M78=M79,"Manutenção em",IF(M78&gt;M79,"Aumento para","Redução para"))</f>
        <v>Manutenção em</v>
      </c>
      <c r="G71" s="47"/>
      <c r="H71" s="52"/>
      <c r="I71" s="57"/>
      <c r="J71" s="151"/>
      <c r="K71" s="78">
        <v>264</v>
      </c>
      <c r="L71" s="79">
        <v>45504</v>
      </c>
      <c r="M71" s="80">
        <v>10.5</v>
      </c>
      <c r="N71" s="80">
        <v>0</v>
      </c>
      <c r="O71" s="80" t="str">
        <f>IF(COUNT(R70:R78)=COUNTIF(R70:R78,0),"Unanimidade",_xlfn.CONCAT(COUNTIF(R70:R78,0)," x ",COUNTIF(R70:R78,"&lt;&gt;0")))</f>
        <v>Unanimidade</v>
      </c>
      <c r="P71" s="33" t="s">
        <v>22</v>
      </c>
      <c r="Q71" s="34">
        <v>0</v>
      </c>
      <c r="R71" s="38">
        <f>Q71-N71</f>
        <v>0</v>
      </c>
      <c r="S71" s="18">
        <f>1-Português!$T71</f>
        <v>1</v>
      </c>
      <c r="T71" s="18">
        <f>IF(Português!$R71&lt;&gt;0,1,0)</f>
        <v>0</v>
      </c>
      <c r="U71" s="135"/>
      <c r="V71" s="135"/>
      <c r="Y71" s="20"/>
    </row>
    <row r="72" spans="1:25" ht="15" customHeight="1" x14ac:dyDescent="0.3">
      <c r="A72" s="151"/>
      <c r="B72" s="56"/>
      <c r="C72" s="45" t="s">
        <v>23</v>
      </c>
      <c r="D72" s="45"/>
      <c r="E72" s="190">
        <f>M70</f>
        <v>10.5</v>
      </c>
      <c r="F72" s="190"/>
      <c r="G72" s="190"/>
      <c r="H72" s="67"/>
      <c r="I72" s="57"/>
      <c r="J72" s="151"/>
      <c r="K72" s="78">
        <v>264</v>
      </c>
      <c r="L72" s="79">
        <v>45504</v>
      </c>
      <c r="M72" s="80">
        <v>10.5</v>
      </c>
      <c r="N72" s="80">
        <v>0</v>
      </c>
      <c r="O72" s="80" t="str">
        <f>IF(COUNT(R70:R78)=COUNTIF(R70:R78,0),"Unanimidade",_xlfn.CONCAT(COUNTIF(R70:R78,0)," x ",COUNTIF(R70:R78,"&lt;&gt;0")))</f>
        <v>Unanimidade</v>
      </c>
      <c r="P72" s="33" t="s">
        <v>24</v>
      </c>
      <c r="Q72" s="34">
        <v>0</v>
      </c>
      <c r="R72" s="38">
        <f t="shared" ref="R72:R77" si="6">Q72-N72</f>
        <v>0</v>
      </c>
      <c r="S72" s="18">
        <f>1-Português!$T72</f>
        <v>1</v>
      </c>
      <c r="T72" s="18">
        <f>IF(Português!$R72&lt;&gt;0,1,0)</f>
        <v>0</v>
      </c>
      <c r="U72" s="135"/>
      <c r="V72" s="135"/>
      <c r="Y72" s="20"/>
    </row>
    <row r="73" spans="1:25" ht="15" customHeight="1" x14ac:dyDescent="0.3">
      <c r="A73" s="151"/>
      <c r="B73" s="56"/>
      <c r="C73" s="191">
        <f>K70</f>
        <v>264</v>
      </c>
      <c r="D73" s="191"/>
      <c r="E73" s="190"/>
      <c r="F73" s="190"/>
      <c r="G73" s="190"/>
      <c r="H73" s="68" t="s">
        <v>25</v>
      </c>
      <c r="I73" s="57"/>
      <c r="J73" s="151"/>
      <c r="K73" s="78">
        <v>264</v>
      </c>
      <c r="L73" s="79">
        <v>45504</v>
      </c>
      <c r="M73" s="80">
        <v>10.5</v>
      </c>
      <c r="N73" s="80">
        <v>0</v>
      </c>
      <c r="O73" s="80" t="str">
        <f>IF(COUNT(R70:R78)=COUNTIF(R70:R78,0),"Unanimidade",_xlfn.CONCAT(COUNTIF(R70:R78,0)," x ",COUNTIF(R70:R78,"&lt;&gt;0")))</f>
        <v>Unanimidade</v>
      </c>
      <c r="P73" s="33" t="s">
        <v>26</v>
      </c>
      <c r="Q73" s="34">
        <v>0</v>
      </c>
      <c r="R73" s="38">
        <f t="shared" si="6"/>
        <v>0</v>
      </c>
      <c r="S73" s="18">
        <f>1-Português!$T73</f>
        <v>1</v>
      </c>
      <c r="T73" s="18">
        <f>IF(Português!$R73&lt;&gt;0,1,0)</f>
        <v>0</v>
      </c>
      <c r="U73" s="135"/>
      <c r="V73" s="135"/>
      <c r="Y73" s="20"/>
    </row>
    <row r="74" spans="1:25" ht="15" customHeight="1" x14ac:dyDescent="0.3">
      <c r="A74" s="151"/>
      <c r="B74" s="56"/>
      <c r="C74" s="191"/>
      <c r="D74" s="191"/>
      <c r="I74" s="57"/>
      <c r="J74" s="151"/>
      <c r="K74" s="78">
        <v>264</v>
      </c>
      <c r="L74" s="79">
        <v>45504</v>
      </c>
      <c r="M74" s="80">
        <v>10.5</v>
      </c>
      <c r="N74" s="80">
        <v>0</v>
      </c>
      <c r="O74" s="80" t="str">
        <f>IF(COUNT(R70:R78)=COUNTIF(R70:R78,0),"Unanimidade",_xlfn.CONCAT(COUNTIF(R70:R78,0)," x ",COUNTIF(R70:R78,"&lt;&gt;0")))</f>
        <v>Unanimidade</v>
      </c>
      <c r="P74" s="33" t="s">
        <v>27</v>
      </c>
      <c r="Q74" s="34">
        <v>0</v>
      </c>
      <c r="R74" s="38">
        <f t="shared" si="6"/>
        <v>0</v>
      </c>
      <c r="S74" s="18">
        <f>1-Português!$T74</f>
        <v>1</v>
      </c>
      <c r="T74" s="18">
        <f>IF(Português!$R74&lt;&gt;0,1,0)</f>
        <v>0</v>
      </c>
      <c r="U74" s="135"/>
      <c r="V74" s="135"/>
      <c r="Y74" s="20"/>
    </row>
    <row r="75" spans="1:25" ht="15" customHeight="1" x14ac:dyDescent="0.3">
      <c r="A75" s="151"/>
      <c r="B75" s="56"/>
      <c r="C75" s="44"/>
      <c r="D75" s="44"/>
      <c r="E75" s="72" t="s">
        <v>29</v>
      </c>
      <c r="F75" s="89" t="str">
        <f>IF(COUNT(R70:R78)=COUNTIF(R70:R78,0),"Unanimidade",_xlfn.CONCAT(COUNTIF(R70:R78,0)," x ",COUNTIF(R70:R78,"&lt;&gt;0")))</f>
        <v>Unanimidade</v>
      </c>
      <c r="G75" s="67"/>
      <c r="H75" s="67"/>
      <c r="I75" s="57">
        <f>M80</f>
        <v>10.5</v>
      </c>
      <c r="J75" s="151"/>
      <c r="K75" s="78">
        <v>264</v>
      </c>
      <c r="L75" s="79">
        <v>45504</v>
      </c>
      <c r="M75" s="80">
        <v>10.5</v>
      </c>
      <c r="N75" s="80">
        <v>0</v>
      </c>
      <c r="O75" s="80" t="str">
        <f>IF(COUNT(R70:R78)=COUNTIF(R70:R78,0),"Unanimidade",_xlfn.CONCAT(COUNTIF(R70:R78,0)," x ",COUNTIF(R70:R78,"&lt;&gt;0")))</f>
        <v>Unanimidade</v>
      </c>
      <c r="P75" s="33" t="s">
        <v>30</v>
      </c>
      <c r="Q75" s="34">
        <v>0</v>
      </c>
      <c r="R75" s="38">
        <f t="shared" si="6"/>
        <v>0</v>
      </c>
      <c r="S75" s="18">
        <f>1-Português!$T75</f>
        <v>1</v>
      </c>
      <c r="T75" s="18">
        <f>IF(Português!$R75&lt;&gt;0,1,0)</f>
        <v>0</v>
      </c>
      <c r="U75" s="135"/>
      <c r="V75" s="135"/>
      <c r="Y75" s="20"/>
    </row>
    <row r="76" spans="1:25" ht="15" customHeight="1" x14ac:dyDescent="0.3">
      <c r="A76" s="151"/>
      <c r="B76" s="56"/>
      <c r="C76" s="48">
        <f>L70</f>
        <v>45504</v>
      </c>
      <c r="D76" s="48"/>
      <c r="E76" s="72" t="s">
        <v>31</v>
      </c>
      <c r="F76" s="50">
        <f>M78-M79</f>
        <v>0</v>
      </c>
      <c r="G76" s="49"/>
      <c r="H76" s="51"/>
      <c r="I76" s="57">
        <f>M79</f>
        <v>10.5</v>
      </c>
      <c r="J76" s="151"/>
      <c r="K76" s="78">
        <v>264</v>
      </c>
      <c r="L76" s="79">
        <v>45504</v>
      </c>
      <c r="M76" s="80">
        <v>10.5</v>
      </c>
      <c r="N76" s="80">
        <v>0</v>
      </c>
      <c r="O76" s="80" t="str">
        <f>IF(COUNT(R70:R78)=COUNTIF(R70:R78,0),"Unanimidade",_xlfn.CONCAT(COUNTIF(R70:R78,0)," x ",COUNTIF(R70:R78,"&lt;&gt;0")))</f>
        <v>Unanimidade</v>
      </c>
      <c r="P76" s="33" t="s">
        <v>32</v>
      </c>
      <c r="Q76" s="34">
        <v>0</v>
      </c>
      <c r="R76" s="38">
        <f t="shared" si="6"/>
        <v>0</v>
      </c>
      <c r="S76" s="18">
        <f>1-Português!$T76</f>
        <v>1</v>
      </c>
      <c r="T76" s="18">
        <f>IF(Português!$R76&lt;&gt;0,1,0)</f>
        <v>0</v>
      </c>
      <c r="U76" s="135"/>
      <c r="V76" s="135"/>
      <c r="Y76" s="20"/>
    </row>
    <row r="77" spans="1:25" ht="15" customHeight="1" x14ac:dyDescent="0.3">
      <c r="A77" s="151"/>
      <c r="B77" s="56"/>
      <c r="C77" s="70"/>
      <c r="D77" s="43"/>
      <c r="E77" s="43"/>
      <c r="F77" s="92"/>
      <c r="G77" s="50"/>
      <c r="H77" s="51"/>
      <c r="I77" s="57">
        <f>M78</f>
        <v>10.5</v>
      </c>
      <c r="J77" s="151"/>
      <c r="K77" s="78">
        <v>264</v>
      </c>
      <c r="L77" s="79">
        <v>45504</v>
      </c>
      <c r="M77" s="80">
        <v>10.5</v>
      </c>
      <c r="N77" s="80">
        <v>0</v>
      </c>
      <c r="O77" s="80" t="str">
        <f>IF(COUNT(R70:R78)=COUNTIF(R70:R78,0),"Unanimidade",_xlfn.CONCAT(COUNTIF(R70:R78,0)," x ",COUNTIF(R70:R78,"&lt;&gt;0")))</f>
        <v>Unanimidade</v>
      </c>
      <c r="P77" s="33" t="s">
        <v>33</v>
      </c>
      <c r="Q77" s="34">
        <v>0</v>
      </c>
      <c r="R77" s="38">
        <f t="shared" si="6"/>
        <v>0</v>
      </c>
      <c r="S77" s="18">
        <f>1-Português!$T77</f>
        <v>1</v>
      </c>
      <c r="T77" s="18">
        <f>IF(Português!$R77&lt;&gt;0,1,0)</f>
        <v>0</v>
      </c>
      <c r="U77" s="135"/>
      <c r="V77" s="135"/>
      <c r="Y77" s="20"/>
    </row>
    <row r="78" spans="1:25" ht="15" customHeight="1" thickBot="1" x14ac:dyDescent="0.35">
      <c r="A78" s="151"/>
      <c r="B78" s="58"/>
      <c r="C78" s="71"/>
      <c r="D78" s="59"/>
      <c r="G78" s="60"/>
      <c r="H78" s="61"/>
      <c r="I78" s="62">
        <f>M77</f>
        <v>10.5</v>
      </c>
      <c r="J78" s="151"/>
      <c r="K78" s="81">
        <v>264</v>
      </c>
      <c r="L78" s="82">
        <v>45504</v>
      </c>
      <c r="M78" s="83">
        <v>10.5</v>
      </c>
      <c r="N78" s="83">
        <v>0</v>
      </c>
      <c r="O78" s="83" t="str">
        <f>IF(COUNT(R70:R78)=COUNTIF(R70:R78,0),"Unanimidade",_xlfn.CONCAT(COUNTIF(R70:R78,0)," x ",COUNTIF(R70:R78,"&lt;&gt;0")))</f>
        <v>Unanimidade</v>
      </c>
      <c r="P78" s="39" t="s">
        <v>34</v>
      </c>
      <c r="Q78" s="40">
        <v>0</v>
      </c>
      <c r="R78" s="41">
        <f>Q78-N78</f>
        <v>0</v>
      </c>
      <c r="S78" s="18">
        <f>1-Português!$T78</f>
        <v>1</v>
      </c>
      <c r="T78" s="18">
        <f>IF(Português!$R78&lt;&gt;0,1,0)</f>
        <v>0</v>
      </c>
      <c r="U78" s="135"/>
      <c r="V78" s="135"/>
      <c r="Y78" s="20"/>
    </row>
    <row r="79" spans="1:25" ht="15.6" customHeight="1" x14ac:dyDescent="0.3">
      <c r="A79" s="151"/>
      <c r="B79" s="53"/>
      <c r="C79" s="69"/>
      <c r="D79" s="54"/>
      <c r="E79" s="93"/>
      <c r="F79" s="94"/>
      <c r="G79" s="44"/>
      <c r="H79" s="51"/>
      <c r="I79" s="55"/>
      <c r="J79" s="151"/>
      <c r="K79" s="75">
        <v>263</v>
      </c>
      <c r="L79" s="76">
        <v>45462</v>
      </c>
      <c r="M79" s="80">
        <v>10.5</v>
      </c>
      <c r="N79" s="77">
        <v>0</v>
      </c>
      <c r="O79" s="77" t="str">
        <f>IF(COUNT(R79:R87)=COUNTIF(R79:R87,0),"Unanimidade",_xlfn.CONCAT(COUNTIF(R79:R87,0)," x ",COUNTIF(R79:R87,"&lt;&gt;0")))</f>
        <v>Unanimidade</v>
      </c>
      <c r="P79" s="33" t="s">
        <v>21</v>
      </c>
      <c r="Q79" s="36">
        <v>0</v>
      </c>
      <c r="R79" s="37">
        <f>Q79-N79</f>
        <v>0</v>
      </c>
      <c r="S79" s="18">
        <f>1-Português!$T79</f>
        <v>1</v>
      </c>
      <c r="T79" s="18">
        <f>IF(Português!$R79&lt;&gt;0,1,0)</f>
        <v>0</v>
      </c>
      <c r="U79" s="135"/>
      <c r="V79" s="135"/>
      <c r="Y79" s="20"/>
    </row>
    <row r="80" spans="1:25" ht="15.6" customHeight="1" x14ac:dyDescent="0.3">
      <c r="A80" s="151"/>
      <c r="B80" s="56"/>
      <c r="C80" s="70"/>
      <c r="D80" s="43"/>
      <c r="E80" s="46"/>
      <c r="F80" s="90" t="str">
        <f>IF(M87=M88,"Manutenção em",IF(M87&gt;M88,"Aumento para","Redução para"))</f>
        <v>Manutenção em</v>
      </c>
      <c r="G80" s="47"/>
      <c r="H80" s="52"/>
      <c r="I80" s="57"/>
      <c r="J80" s="151"/>
      <c r="K80" s="78">
        <v>263</v>
      </c>
      <c r="L80" s="79">
        <v>45462</v>
      </c>
      <c r="M80" s="80">
        <v>10.5</v>
      </c>
      <c r="N80" s="80">
        <v>0</v>
      </c>
      <c r="O80" s="80" t="str">
        <f>IF(COUNT(R79:R87)=COUNTIF(R79:R87,0),"Unanimidade",_xlfn.CONCAT(COUNTIF(R79:R87,0)," x ",COUNTIF(R79:R87,"&lt;&gt;0")))</f>
        <v>Unanimidade</v>
      </c>
      <c r="P80" s="33" t="s">
        <v>22</v>
      </c>
      <c r="Q80" s="34">
        <v>0</v>
      </c>
      <c r="R80" s="38">
        <f>Q80-N80</f>
        <v>0</v>
      </c>
      <c r="S80" s="18">
        <f>1-Português!$T80</f>
        <v>1</v>
      </c>
      <c r="T80" s="18">
        <f>IF(Português!$R80&lt;&gt;0,1,0)</f>
        <v>0</v>
      </c>
      <c r="U80" s="135"/>
      <c r="V80" s="135"/>
      <c r="Y80" s="20"/>
    </row>
    <row r="81" spans="1:25" ht="15.6" customHeight="1" x14ac:dyDescent="0.3">
      <c r="A81" s="151"/>
      <c r="B81" s="56"/>
      <c r="C81" s="45" t="s">
        <v>23</v>
      </c>
      <c r="D81" s="45"/>
      <c r="E81" s="190">
        <f>M79</f>
        <v>10.5</v>
      </c>
      <c r="F81" s="190"/>
      <c r="G81" s="190"/>
      <c r="H81" s="67"/>
      <c r="I81" s="57"/>
      <c r="J81" s="151"/>
      <c r="K81" s="78">
        <v>263</v>
      </c>
      <c r="L81" s="79">
        <v>45462</v>
      </c>
      <c r="M81" s="80">
        <v>10.5</v>
      </c>
      <c r="N81" s="80">
        <v>0</v>
      </c>
      <c r="O81" s="80" t="str">
        <f>IF(COUNT(R79:R87)=COUNTIF(R79:R87,0),"Unanimidade",_xlfn.CONCAT(COUNTIF(R79:R87,0)," x ",COUNTIF(R79:R87,"&lt;&gt;0")))</f>
        <v>Unanimidade</v>
      </c>
      <c r="P81" s="33" t="s">
        <v>24</v>
      </c>
      <c r="Q81" s="34">
        <v>0</v>
      </c>
      <c r="R81" s="38">
        <f t="shared" ref="R81:R86" si="7">Q81-N81</f>
        <v>0</v>
      </c>
      <c r="S81" s="18">
        <f>1-Português!$T81</f>
        <v>1</v>
      </c>
      <c r="T81" s="18">
        <f>IF(Português!$R81&lt;&gt;0,1,0)</f>
        <v>0</v>
      </c>
      <c r="U81" s="135"/>
      <c r="V81" s="135"/>
      <c r="Y81" s="20"/>
    </row>
    <row r="82" spans="1:25" ht="15.6" customHeight="1" x14ac:dyDescent="0.3">
      <c r="A82" s="151"/>
      <c r="B82" s="56"/>
      <c r="C82" s="191">
        <f>K79</f>
        <v>263</v>
      </c>
      <c r="D82" s="191"/>
      <c r="E82" s="190"/>
      <c r="F82" s="190"/>
      <c r="G82" s="190"/>
      <c r="H82" s="68" t="s">
        <v>25</v>
      </c>
      <c r="I82" s="57"/>
      <c r="J82" s="151"/>
      <c r="K82" s="78">
        <v>263</v>
      </c>
      <c r="L82" s="79">
        <v>45462</v>
      </c>
      <c r="M82" s="80">
        <v>10.5</v>
      </c>
      <c r="N82" s="80">
        <v>0</v>
      </c>
      <c r="O82" s="80" t="str">
        <f>IF(COUNT(R79:R87)=COUNTIF(R79:R87,0),"Unanimidade",_xlfn.CONCAT(COUNTIF(R79:R87,0)," x ",COUNTIF(R79:R87,"&lt;&gt;0")))</f>
        <v>Unanimidade</v>
      </c>
      <c r="P82" s="33" t="s">
        <v>26</v>
      </c>
      <c r="Q82" s="34">
        <v>0</v>
      </c>
      <c r="R82" s="38">
        <f t="shared" si="7"/>
        <v>0</v>
      </c>
      <c r="S82" s="18">
        <f>1-Português!$T82</f>
        <v>1</v>
      </c>
      <c r="T82" s="18">
        <f>IF(Português!$R82&lt;&gt;0,1,0)</f>
        <v>0</v>
      </c>
      <c r="U82" s="135"/>
      <c r="V82" s="135"/>
      <c r="Y82" s="20"/>
    </row>
    <row r="83" spans="1:25" ht="15.6" customHeight="1" x14ac:dyDescent="0.3">
      <c r="A83" s="151"/>
      <c r="B83" s="56"/>
      <c r="C83" s="191"/>
      <c r="D83" s="191"/>
      <c r="I83" s="57"/>
      <c r="J83" s="151"/>
      <c r="K83" s="78">
        <v>263</v>
      </c>
      <c r="L83" s="79">
        <v>45462</v>
      </c>
      <c r="M83" s="80">
        <v>10.5</v>
      </c>
      <c r="N83" s="80">
        <v>0</v>
      </c>
      <c r="O83" s="80" t="str">
        <f>IF(COUNT(R79:R87)=COUNTIF(R79:R87,0),"Unanimidade",_xlfn.CONCAT(COUNTIF(R79:R87,0)," x ",COUNTIF(R79:R87,"&lt;&gt;0")))</f>
        <v>Unanimidade</v>
      </c>
      <c r="P83" s="33" t="s">
        <v>27</v>
      </c>
      <c r="Q83" s="34">
        <v>0</v>
      </c>
      <c r="R83" s="38">
        <f t="shared" si="7"/>
        <v>0</v>
      </c>
      <c r="S83" s="18">
        <f>1-Português!$T83</f>
        <v>1</v>
      </c>
      <c r="T83" s="18">
        <f>IF(Português!$R83&lt;&gt;0,1,0)</f>
        <v>0</v>
      </c>
      <c r="U83" s="135"/>
      <c r="V83" s="135"/>
      <c r="Y83" s="20"/>
    </row>
    <row r="84" spans="1:25" ht="15.6" customHeight="1" x14ac:dyDescent="0.3">
      <c r="A84" s="151"/>
      <c r="B84" s="56"/>
      <c r="C84" s="44"/>
      <c r="D84" s="44"/>
      <c r="E84" s="72" t="s">
        <v>29</v>
      </c>
      <c r="F84" s="89" t="str">
        <f>IF(COUNT(R79:R87)=COUNTIF(R79:R87,0),"Unanimidade",_xlfn.CONCAT(COUNTIF(R79:R87,0)," x ",COUNTIF(R79:R87,"&lt;&gt;0")))</f>
        <v>Unanimidade</v>
      </c>
      <c r="G84" s="67"/>
      <c r="H84" s="67"/>
      <c r="I84" s="57">
        <f>M89</f>
        <v>10.5</v>
      </c>
      <c r="J84" s="151"/>
      <c r="K84" s="78">
        <v>263</v>
      </c>
      <c r="L84" s="79">
        <v>45462</v>
      </c>
      <c r="M84" s="80">
        <v>10.5</v>
      </c>
      <c r="N84" s="80">
        <v>0</v>
      </c>
      <c r="O84" s="80" t="str">
        <f>IF(COUNT(R79:R87)=COUNTIF(R79:R87,0),"Unanimidade",_xlfn.CONCAT(COUNTIF(R79:R87,0)," x ",COUNTIF(R79:R87,"&lt;&gt;0")))</f>
        <v>Unanimidade</v>
      </c>
      <c r="P84" s="33" t="s">
        <v>30</v>
      </c>
      <c r="Q84" s="34">
        <v>0</v>
      </c>
      <c r="R84" s="38">
        <f t="shared" si="7"/>
        <v>0</v>
      </c>
      <c r="S84" s="18">
        <f>1-Português!$T84</f>
        <v>1</v>
      </c>
      <c r="T84" s="18">
        <f>IF(Português!$R84&lt;&gt;0,1,0)</f>
        <v>0</v>
      </c>
      <c r="U84" s="135"/>
      <c r="V84" s="135"/>
      <c r="Y84" s="20"/>
    </row>
    <row r="85" spans="1:25" ht="15.6" customHeight="1" x14ac:dyDescent="0.3">
      <c r="A85" s="151"/>
      <c r="B85" s="56"/>
      <c r="C85" s="48">
        <f>L79</f>
        <v>45462</v>
      </c>
      <c r="D85" s="48"/>
      <c r="E85" s="72" t="s">
        <v>35</v>
      </c>
      <c r="F85" s="50">
        <f>M87-M88</f>
        <v>0</v>
      </c>
      <c r="G85" s="49"/>
      <c r="H85" s="51"/>
      <c r="I85" s="57">
        <f>M88</f>
        <v>10.5</v>
      </c>
      <c r="J85" s="151"/>
      <c r="K85" s="78">
        <v>263</v>
      </c>
      <c r="L85" s="79">
        <v>45462</v>
      </c>
      <c r="M85" s="80">
        <v>10.5</v>
      </c>
      <c r="N85" s="80">
        <v>0</v>
      </c>
      <c r="O85" s="80" t="str">
        <f>IF(COUNT(R79:R87)=COUNTIF(R79:R87,0),"Unanimidade",_xlfn.CONCAT(COUNTIF(R79:R87,0)," x ",COUNTIF(R79:R87,"&lt;&gt;0")))</f>
        <v>Unanimidade</v>
      </c>
      <c r="P85" s="33" t="s">
        <v>32</v>
      </c>
      <c r="Q85" s="34">
        <v>0</v>
      </c>
      <c r="R85" s="38">
        <f t="shared" si="7"/>
        <v>0</v>
      </c>
      <c r="S85" s="18">
        <f>1-Português!$T85</f>
        <v>1</v>
      </c>
      <c r="T85" s="18">
        <f>IF(Português!$R85&lt;&gt;0,1,0)</f>
        <v>0</v>
      </c>
      <c r="U85" s="135"/>
      <c r="V85" s="135"/>
      <c r="Y85" s="20"/>
    </row>
    <row r="86" spans="1:25" ht="15.6" customHeight="1" x14ac:dyDescent="0.3">
      <c r="A86" s="151"/>
      <c r="B86" s="56"/>
      <c r="C86" s="70"/>
      <c r="D86" s="43"/>
      <c r="E86" s="43"/>
      <c r="F86" s="92"/>
      <c r="G86" s="50"/>
      <c r="H86" s="51"/>
      <c r="I86" s="57">
        <f>M87</f>
        <v>10.5</v>
      </c>
      <c r="J86" s="151"/>
      <c r="K86" s="78">
        <v>263</v>
      </c>
      <c r="L86" s="79">
        <v>45462</v>
      </c>
      <c r="M86" s="80">
        <v>10.5</v>
      </c>
      <c r="N86" s="80">
        <v>0</v>
      </c>
      <c r="O86" s="80" t="str">
        <f>IF(COUNT(R79:R87)=COUNTIF(R79:R87,0),"Unanimidade",_xlfn.CONCAT(COUNTIF(R79:R87,0)," x ",COUNTIF(R79:R87,"&lt;&gt;0")))</f>
        <v>Unanimidade</v>
      </c>
      <c r="P86" s="33" t="s">
        <v>33</v>
      </c>
      <c r="Q86" s="34">
        <v>0</v>
      </c>
      <c r="R86" s="38">
        <f t="shared" si="7"/>
        <v>0</v>
      </c>
      <c r="S86" s="18">
        <f>1-Português!$T86</f>
        <v>1</v>
      </c>
      <c r="T86" s="18">
        <f>IF(Português!$R86&lt;&gt;0,1,0)</f>
        <v>0</v>
      </c>
      <c r="U86" s="135"/>
      <c r="V86" s="135"/>
      <c r="Y86" s="20"/>
    </row>
    <row r="87" spans="1:25" ht="15.6" customHeight="1" thickBot="1" x14ac:dyDescent="0.35">
      <c r="A87" s="151"/>
      <c r="B87" s="58"/>
      <c r="C87" s="71"/>
      <c r="D87" s="59"/>
      <c r="G87" s="60"/>
      <c r="H87" s="61"/>
      <c r="I87" s="62">
        <f>M86</f>
        <v>10.5</v>
      </c>
      <c r="J87" s="151"/>
      <c r="K87" s="81">
        <v>263</v>
      </c>
      <c r="L87" s="82">
        <v>45462</v>
      </c>
      <c r="M87" s="83">
        <v>10.5</v>
      </c>
      <c r="N87" s="83">
        <v>0</v>
      </c>
      <c r="O87" s="83" t="str">
        <f>IF(COUNT(R79:R87)=COUNTIF(R79:R87,0),"Unanimidade",_xlfn.CONCAT(COUNTIF(R79:R87,0)," x ",COUNTIF(R79:R87,"&lt;&gt;0")))</f>
        <v>Unanimidade</v>
      </c>
      <c r="P87" s="39" t="s">
        <v>34</v>
      </c>
      <c r="Q87" s="40">
        <v>0</v>
      </c>
      <c r="R87" s="41">
        <f>Q87-N87</f>
        <v>0</v>
      </c>
      <c r="S87" s="18">
        <f>1-Português!$T87</f>
        <v>1</v>
      </c>
      <c r="T87" s="18">
        <f>IF(Português!$R87&lt;&gt;0,1,0)</f>
        <v>0</v>
      </c>
      <c r="U87" s="135"/>
      <c r="V87" s="135"/>
      <c r="Y87" s="20"/>
    </row>
    <row r="88" spans="1:25" ht="15" customHeight="1" x14ac:dyDescent="0.3">
      <c r="A88" s="151"/>
      <c r="B88" s="53"/>
      <c r="C88" s="69"/>
      <c r="D88" s="54"/>
      <c r="E88" s="93"/>
      <c r="F88" s="94"/>
      <c r="G88" s="44"/>
      <c r="H88" s="51"/>
      <c r="I88" s="55"/>
      <c r="J88" s="151"/>
      <c r="K88" s="78">
        <v>262</v>
      </c>
      <c r="L88" s="79">
        <v>45420</v>
      </c>
      <c r="M88" s="80">
        <v>10.5</v>
      </c>
      <c r="N88" s="80">
        <v>-0.25</v>
      </c>
      <c r="O88" s="77" t="str">
        <f>IF(COUNT(R88:R96)=COUNTIF(R88:R96,0),"Unanimidade",_xlfn.CONCAT(COUNTIF(R88:R96,0)," x ",COUNTIF(R88:R96,"&lt;&gt;0")))</f>
        <v>5 x 4</v>
      </c>
      <c r="P88" s="33" t="s">
        <v>21</v>
      </c>
      <c r="Q88" s="34">
        <v>-0.25</v>
      </c>
      <c r="R88" s="38">
        <f t="shared" ref="R88:R151" si="8">Q88-N88</f>
        <v>0</v>
      </c>
      <c r="S88" s="8">
        <f>1-Português!$T88</f>
        <v>1</v>
      </c>
      <c r="T88" s="8">
        <f>IF(Português!$R88&lt;&gt;0,1,0)</f>
        <v>0</v>
      </c>
      <c r="U88" s="135"/>
      <c r="V88" s="135"/>
      <c r="Y88" s="20"/>
    </row>
    <row r="89" spans="1:25" ht="15" customHeight="1" x14ac:dyDescent="0.3">
      <c r="A89" s="151"/>
      <c r="B89" s="56"/>
      <c r="C89" s="70"/>
      <c r="D89" s="43"/>
      <c r="E89" s="46"/>
      <c r="F89" s="90" t="str">
        <f>IF(M96=M97,"Manutenção em",IF(M96&gt;M97,"Aumento para","Redução para"))</f>
        <v>Redução para</v>
      </c>
      <c r="G89" s="47"/>
      <c r="H89" s="52"/>
      <c r="I89" s="57"/>
      <c r="J89" s="151"/>
      <c r="K89" s="78">
        <v>262</v>
      </c>
      <c r="L89" s="79">
        <v>45420</v>
      </c>
      <c r="M89" s="80">
        <v>10.5</v>
      </c>
      <c r="N89" s="80">
        <v>-0.25</v>
      </c>
      <c r="O89" s="80" t="str">
        <f>IF(COUNT(R88:R96)=COUNTIF(R88:R96,0),"Unanimidade",_xlfn.CONCAT(COUNTIF(R88:R96,0)," x ",COUNTIF(R88:R96,"&lt;&gt;0")))</f>
        <v>5 x 4</v>
      </c>
      <c r="P89" s="33" t="s">
        <v>22</v>
      </c>
      <c r="Q89" s="34">
        <v>-0.5</v>
      </c>
      <c r="R89" s="38">
        <f t="shared" si="8"/>
        <v>-0.25</v>
      </c>
      <c r="S89" s="8">
        <f>1-Português!$T89</f>
        <v>0</v>
      </c>
      <c r="T89" s="8">
        <f>IF(Português!$R89&lt;&gt;0,1,0)</f>
        <v>1</v>
      </c>
      <c r="U89" s="135"/>
      <c r="V89" s="135"/>
      <c r="Y89" s="3"/>
    </row>
    <row r="90" spans="1:25" ht="15" customHeight="1" x14ac:dyDescent="0.3">
      <c r="A90" s="151"/>
      <c r="B90" s="56"/>
      <c r="C90" s="45" t="s">
        <v>23</v>
      </c>
      <c r="D90" s="45"/>
      <c r="E90" s="190">
        <f>M88</f>
        <v>10.5</v>
      </c>
      <c r="F90" s="190"/>
      <c r="G90" s="190"/>
      <c r="H90" s="67"/>
      <c r="I90" s="57"/>
      <c r="J90" s="151"/>
      <c r="K90" s="78">
        <v>262</v>
      </c>
      <c r="L90" s="79">
        <v>45420</v>
      </c>
      <c r="M90" s="80">
        <v>10.5</v>
      </c>
      <c r="N90" s="80">
        <v>-0.25</v>
      </c>
      <c r="O90" s="80" t="str">
        <f>IF(COUNT(R88:R96)=COUNTIF(R88:R96,0),"Unanimidade",_xlfn.CONCAT(COUNTIF(R88:R96,0)," x ",COUNTIF(R88:R96,"&lt;&gt;0")))</f>
        <v>5 x 4</v>
      </c>
      <c r="P90" s="33" t="s">
        <v>24</v>
      </c>
      <c r="Q90" s="34">
        <v>-0.25</v>
      </c>
      <c r="R90" s="38">
        <f t="shared" si="8"/>
        <v>0</v>
      </c>
      <c r="S90" s="8">
        <f>1-Português!$T90</f>
        <v>1</v>
      </c>
      <c r="T90" s="8">
        <f>IF(Português!$R90&lt;&gt;0,1,0)</f>
        <v>0</v>
      </c>
      <c r="U90" s="135"/>
      <c r="V90" s="135"/>
      <c r="Y90" s="3"/>
    </row>
    <row r="91" spans="1:25" ht="15" customHeight="1" x14ac:dyDescent="0.3">
      <c r="A91" s="151"/>
      <c r="B91" s="56"/>
      <c r="C91" s="191">
        <f>K88</f>
        <v>262</v>
      </c>
      <c r="D91" s="191"/>
      <c r="E91" s="190"/>
      <c r="F91" s="190"/>
      <c r="G91" s="190"/>
      <c r="H91" s="68" t="s">
        <v>25</v>
      </c>
      <c r="I91" s="57"/>
      <c r="J91" s="151"/>
      <c r="K91" s="78">
        <v>262</v>
      </c>
      <c r="L91" s="79">
        <v>45420</v>
      </c>
      <c r="M91" s="80">
        <v>10.5</v>
      </c>
      <c r="N91" s="80">
        <v>-0.25</v>
      </c>
      <c r="O91" s="80" t="str">
        <f>IF(COUNT(R88:R96)=COUNTIF(R88:R96,0),"Unanimidade",_xlfn.CONCAT(COUNTIF(R88:R96,0)," x ",COUNTIF(R88:R96,"&lt;&gt;0")))</f>
        <v>5 x 4</v>
      </c>
      <c r="P91" s="33" t="s">
        <v>26</v>
      </c>
      <c r="Q91" s="34">
        <v>-0.25</v>
      </c>
      <c r="R91" s="38">
        <f t="shared" si="8"/>
        <v>0</v>
      </c>
      <c r="S91" s="8">
        <f>1-Português!$T91</f>
        <v>1</v>
      </c>
      <c r="T91" s="8">
        <f>IF(Português!$R91&lt;&gt;0,1,0)</f>
        <v>0</v>
      </c>
      <c r="U91" s="135"/>
      <c r="V91" s="135"/>
      <c r="Y91" s="3"/>
    </row>
    <row r="92" spans="1:25" ht="15" customHeight="1" x14ac:dyDescent="0.3">
      <c r="A92" s="151"/>
      <c r="B92" s="56"/>
      <c r="C92" s="191"/>
      <c r="D92" s="191"/>
      <c r="I92" s="57"/>
      <c r="J92" s="151"/>
      <c r="K92" s="78">
        <v>262</v>
      </c>
      <c r="L92" s="79">
        <v>45420</v>
      </c>
      <c r="M92" s="80">
        <v>10.5</v>
      </c>
      <c r="N92" s="80">
        <v>-0.25</v>
      </c>
      <c r="O92" s="80" t="str">
        <f>IF(COUNT(R88:R96)=COUNTIF(R88:R96,0),"Unanimidade",_xlfn.CONCAT(COUNTIF(R88:R96,0)," x ",COUNTIF(R88:R96,"&lt;&gt;0")))</f>
        <v>5 x 4</v>
      </c>
      <c r="P92" s="33" t="s">
        <v>27</v>
      </c>
      <c r="Q92" s="34">
        <v>-0.5</v>
      </c>
      <c r="R92" s="38">
        <f t="shared" si="8"/>
        <v>-0.25</v>
      </c>
      <c r="S92" s="8">
        <f>1-Português!$T92</f>
        <v>0</v>
      </c>
      <c r="T92" s="8">
        <f>IF(Português!$R92&lt;&gt;0,1,0)</f>
        <v>1</v>
      </c>
      <c r="U92" s="135"/>
      <c r="V92" s="135"/>
      <c r="Y92" s="3"/>
    </row>
    <row r="93" spans="1:25" ht="15" customHeight="1" x14ac:dyDescent="0.3">
      <c r="A93" s="151"/>
      <c r="B93" s="56"/>
      <c r="C93" s="44"/>
      <c r="D93" s="44"/>
      <c r="E93" s="72" t="s">
        <v>29</v>
      </c>
      <c r="F93" s="89" t="str">
        <f>IF(COUNT(R88:R96)=COUNTIF(R88:R96,0),"Unanimidade",_xlfn.CONCAT(COUNTIF(R88:R96,0)," x ",COUNTIF(R88:R96,"&lt;&gt;0")))</f>
        <v>5 x 4</v>
      </c>
      <c r="G93" s="67"/>
      <c r="H93" s="67"/>
      <c r="I93" s="57">
        <f>M98</f>
        <v>10.75</v>
      </c>
      <c r="J93" s="151"/>
      <c r="K93" s="78">
        <v>262</v>
      </c>
      <c r="L93" s="79">
        <v>45420</v>
      </c>
      <c r="M93" s="80">
        <v>10.5</v>
      </c>
      <c r="N93" s="80">
        <v>-0.25</v>
      </c>
      <c r="O93" s="80" t="str">
        <f>IF(COUNT(R88:R96)=COUNTIF(R88:R96,0),"Unanimidade",_xlfn.CONCAT(COUNTIF(R88:R96,0)," x ",COUNTIF(R88:R96,"&lt;&gt;0")))</f>
        <v>5 x 4</v>
      </c>
      <c r="P93" s="33" t="s">
        <v>30</v>
      </c>
      <c r="Q93" s="34">
        <v>-0.25</v>
      </c>
      <c r="R93" s="38">
        <f t="shared" si="8"/>
        <v>0</v>
      </c>
      <c r="S93" s="8">
        <f>1-Português!$T93</f>
        <v>1</v>
      </c>
      <c r="T93" s="8">
        <f>IF(Português!$R93&lt;&gt;0,1,0)</f>
        <v>0</v>
      </c>
      <c r="U93" s="135"/>
      <c r="V93" s="135"/>
      <c r="Y93" s="3"/>
    </row>
    <row r="94" spans="1:25" ht="15" customHeight="1" x14ac:dyDescent="0.3">
      <c r="A94" s="151"/>
      <c r="B94" s="56"/>
      <c r="C94" s="48">
        <f>L88</f>
        <v>45420</v>
      </c>
      <c r="D94" s="48"/>
      <c r="E94" s="72" t="s">
        <v>35</v>
      </c>
      <c r="F94" s="50">
        <f>M96-M97</f>
        <v>-0.25</v>
      </c>
      <c r="G94" s="49"/>
      <c r="H94" s="51"/>
      <c r="I94" s="57">
        <f>M97</f>
        <v>10.75</v>
      </c>
      <c r="J94" s="151"/>
      <c r="K94" s="78">
        <v>262</v>
      </c>
      <c r="L94" s="79">
        <v>45420</v>
      </c>
      <c r="M94" s="80">
        <v>10.5</v>
      </c>
      <c r="N94" s="80">
        <v>-0.25</v>
      </c>
      <c r="O94" s="80" t="str">
        <f>IF(COUNT(R88:R96)=COUNTIF(R88:R96,0),"Unanimidade",_xlfn.CONCAT(COUNTIF(R88:R96,0)," x ",COUNTIF(R88:R96,"&lt;&gt;0")))</f>
        <v>5 x 4</v>
      </c>
      <c r="P94" s="33" t="s">
        <v>32</v>
      </c>
      <c r="Q94" s="34">
        <v>-0.5</v>
      </c>
      <c r="R94" s="38">
        <f t="shared" si="8"/>
        <v>-0.25</v>
      </c>
      <c r="S94" s="8">
        <f>1-Português!$T94</f>
        <v>0</v>
      </c>
      <c r="T94" s="8">
        <f>IF(Português!$R94&lt;&gt;0,1,0)</f>
        <v>1</v>
      </c>
      <c r="U94" s="135"/>
      <c r="V94" s="135"/>
      <c r="Y94" s="3"/>
    </row>
    <row r="95" spans="1:25" ht="15" customHeight="1" x14ac:dyDescent="0.3">
      <c r="A95" s="151"/>
      <c r="B95" s="56"/>
      <c r="C95" s="70"/>
      <c r="D95" s="43"/>
      <c r="E95" s="43"/>
      <c r="F95" s="92"/>
      <c r="G95" s="50"/>
      <c r="H95" s="51"/>
      <c r="I95" s="57">
        <f>M96</f>
        <v>10.5</v>
      </c>
      <c r="J95" s="151"/>
      <c r="K95" s="78">
        <v>262</v>
      </c>
      <c r="L95" s="79">
        <v>45420</v>
      </c>
      <c r="M95" s="80">
        <v>10.5</v>
      </c>
      <c r="N95" s="80">
        <v>-0.25</v>
      </c>
      <c r="O95" s="80" t="str">
        <f>IF(COUNT(R88:R96)=COUNTIF(R88:R96,0),"Unanimidade",_xlfn.CONCAT(COUNTIF(R88:R96,0)," x ",COUNTIF(R88:R96,"&lt;&gt;0")))</f>
        <v>5 x 4</v>
      </c>
      <c r="P95" s="33" t="s">
        <v>33</v>
      </c>
      <c r="Q95" s="34">
        <v>-0.25</v>
      </c>
      <c r="R95" s="38">
        <f t="shared" si="8"/>
        <v>0</v>
      </c>
      <c r="S95" s="8">
        <f>1-Português!$T95</f>
        <v>1</v>
      </c>
      <c r="T95" s="8">
        <f>IF(Português!$R95&lt;&gt;0,1,0)</f>
        <v>0</v>
      </c>
      <c r="U95" s="135"/>
      <c r="V95" s="135"/>
      <c r="Y95" s="3"/>
    </row>
    <row r="96" spans="1:25" ht="15" customHeight="1" thickBot="1" x14ac:dyDescent="0.35">
      <c r="A96" s="151"/>
      <c r="B96" s="58"/>
      <c r="C96" s="71"/>
      <c r="D96" s="59"/>
      <c r="G96" s="60"/>
      <c r="H96" s="61"/>
      <c r="I96" s="62">
        <f>M95</f>
        <v>10.5</v>
      </c>
      <c r="J96" s="151"/>
      <c r="K96" s="81">
        <v>262</v>
      </c>
      <c r="L96" s="82">
        <v>45420</v>
      </c>
      <c r="M96" s="83">
        <v>10.5</v>
      </c>
      <c r="N96" s="83">
        <v>-0.25</v>
      </c>
      <c r="O96" s="83" t="str">
        <f>IF(COUNT(R88:R96)=COUNTIF(R88:R96,0),"Unanimidade",_xlfn.CONCAT(COUNTIF(R88:R96,0)," x ",COUNTIF(R88:R96,"&lt;&gt;0")))</f>
        <v>5 x 4</v>
      </c>
      <c r="P96" s="39" t="s">
        <v>34</v>
      </c>
      <c r="Q96" s="40">
        <v>-0.5</v>
      </c>
      <c r="R96" s="41">
        <f t="shared" si="8"/>
        <v>-0.25</v>
      </c>
      <c r="S96" s="8">
        <f>1-Português!$T96</f>
        <v>0</v>
      </c>
      <c r="T96" s="8">
        <f>IF(Português!$R96&lt;&gt;0,1,0)</f>
        <v>1</v>
      </c>
      <c r="U96" s="135"/>
      <c r="V96" s="135"/>
      <c r="Y96" s="3"/>
    </row>
    <row r="97" spans="1:25" ht="15" customHeight="1" x14ac:dyDescent="0.3">
      <c r="A97" s="151"/>
      <c r="B97" s="53"/>
      <c r="C97" s="69"/>
      <c r="D97" s="54"/>
      <c r="E97" s="93"/>
      <c r="F97" s="94"/>
      <c r="G97" s="44"/>
      <c r="H97" s="51"/>
      <c r="I97" s="55"/>
      <c r="J97" s="151"/>
      <c r="K97" s="75">
        <v>261</v>
      </c>
      <c r="L97" s="76">
        <v>45371</v>
      </c>
      <c r="M97" s="77">
        <v>10.75</v>
      </c>
      <c r="N97" s="77">
        <v>-0.5</v>
      </c>
      <c r="O97" s="77" t="str">
        <f>IF(COUNT(R97:R105)=COUNTIF(R97:R105,0),"Unanimidade",_xlfn.CONCAT(COUNTIF(R97:R105,0)," x ",COUNTIF(R97:R105,"&lt;&gt;0")))</f>
        <v>Unanimidade</v>
      </c>
      <c r="P97" s="35" t="s">
        <v>21</v>
      </c>
      <c r="Q97" s="36">
        <v>-0.5</v>
      </c>
      <c r="R97" s="37">
        <f t="shared" si="8"/>
        <v>0</v>
      </c>
      <c r="S97" s="8">
        <f>1-Português!$T97</f>
        <v>1</v>
      </c>
      <c r="T97" s="8">
        <f>IF(Português!$R97&lt;&gt;0,1,0)</f>
        <v>0</v>
      </c>
      <c r="U97" s="135"/>
      <c r="V97" s="135"/>
      <c r="Y97" s="3"/>
    </row>
    <row r="98" spans="1:25" ht="15" customHeight="1" x14ac:dyDescent="0.3">
      <c r="A98" s="151"/>
      <c r="B98" s="56"/>
      <c r="C98" s="70"/>
      <c r="D98" s="43"/>
      <c r="E98" s="46"/>
      <c r="F98" s="90" t="str">
        <f>IF(M105=M106,"Manutenção em",IF(M105&gt;M106,"Aumento para","Redução para"))</f>
        <v>Redução para</v>
      </c>
      <c r="G98" s="47"/>
      <c r="H98" s="52"/>
      <c r="I98" s="57"/>
      <c r="J98" s="151"/>
      <c r="K98" s="78">
        <v>261</v>
      </c>
      <c r="L98" s="79">
        <v>45371</v>
      </c>
      <c r="M98" s="80">
        <v>10.75</v>
      </c>
      <c r="N98" s="80">
        <v>-0.5</v>
      </c>
      <c r="O98" s="80" t="str">
        <f>IF(COUNT(R97:R105)=COUNTIF(R97:R105,0),"Unanimidade",_xlfn.CONCAT(COUNTIF(R97:R105,0)," x ",COUNTIF(R97:R105,"&lt;&gt;0")))</f>
        <v>Unanimidade</v>
      </c>
      <c r="P98" s="33" t="s">
        <v>22</v>
      </c>
      <c r="Q98" s="34">
        <v>-0.5</v>
      </c>
      <c r="R98" s="38">
        <f t="shared" si="8"/>
        <v>0</v>
      </c>
      <c r="S98" s="8">
        <f>1-Português!$T98</f>
        <v>1</v>
      </c>
      <c r="T98" s="8">
        <f>IF(Português!$R98&lt;&gt;0,1,0)</f>
        <v>0</v>
      </c>
      <c r="U98" s="135"/>
      <c r="V98" s="135"/>
      <c r="Y98" s="3"/>
    </row>
    <row r="99" spans="1:25" ht="15" customHeight="1" x14ac:dyDescent="0.3">
      <c r="A99" s="151"/>
      <c r="B99" s="56"/>
      <c r="C99" s="45" t="s">
        <v>23</v>
      </c>
      <c r="D99" s="45"/>
      <c r="E99" s="190">
        <f>M97</f>
        <v>10.75</v>
      </c>
      <c r="F99" s="190"/>
      <c r="G99" s="190"/>
      <c r="H99" s="67"/>
      <c r="I99" s="57"/>
      <c r="J99" s="151"/>
      <c r="K99" s="78">
        <v>261</v>
      </c>
      <c r="L99" s="79">
        <v>45371</v>
      </c>
      <c r="M99" s="80">
        <v>10.75</v>
      </c>
      <c r="N99" s="80">
        <v>-0.5</v>
      </c>
      <c r="O99" s="80" t="str">
        <f>IF(COUNT(R97:R105)=COUNTIF(R97:R105,0),"Unanimidade",_xlfn.CONCAT(COUNTIF(R97:R105,0)," x ",COUNTIF(R97:R105,"&lt;&gt;0")))</f>
        <v>Unanimidade</v>
      </c>
      <c r="P99" s="33" t="s">
        <v>24</v>
      </c>
      <c r="Q99" s="34">
        <v>-0.5</v>
      </c>
      <c r="R99" s="38">
        <f t="shared" si="8"/>
        <v>0</v>
      </c>
      <c r="S99" s="8">
        <f>1-Português!$T99</f>
        <v>1</v>
      </c>
      <c r="T99" s="8">
        <f>IF(Português!$R99&lt;&gt;0,1,0)</f>
        <v>0</v>
      </c>
      <c r="U99" s="135"/>
      <c r="V99" s="135"/>
      <c r="Y99" s="3"/>
    </row>
    <row r="100" spans="1:25" ht="15" customHeight="1" x14ac:dyDescent="0.3">
      <c r="A100" s="151"/>
      <c r="B100" s="56"/>
      <c r="C100" s="191">
        <f>K97</f>
        <v>261</v>
      </c>
      <c r="D100" s="191"/>
      <c r="E100" s="190"/>
      <c r="F100" s="190"/>
      <c r="G100" s="190"/>
      <c r="H100" s="68" t="s">
        <v>25</v>
      </c>
      <c r="I100" s="57"/>
      <c r="J100" s="151"/>
      <c r="K100" s="78">
        <v>261</v>
      </c>
      <c r="L100" s="79">
        <v>45371</v>
      </c>
      <c r="M100" s="80">
        <v>10.75</v>
      </c>
      <c r="N100" s="80">
        <v>-0.5</v>
      </c>
      <c r="O100" s="80" t="str">
        <f>IF(COUNT(R97:R105)=COUNTIF(R97:R105,0),"Unanimidade",_xlfn.CONCAT(COUNTIF(R97:R105,0)," x ",COUNTIF(R97:R105,"&lt;&gt;0")))</f>
        <v>Unanimidade</v>
      </c>
      <c r="P100" s="33" t="s">
        <v>26</v>
      </c>
      <c r="Q100" s="34">
        <v>-0.5</v>
      </c>
      <c r="R100" s="38">
        <f t="shared" si="8"/>
        <v>0</v>
      </c>
      <c r="S100" s="8">
        <f>1-Português!$T100</f>
        <v>1</v>
      </c>
      <c r="T100" s="8">
        <f>IF(Português!$R100&lt;&gt;0,1,0)</f>
        <v>0</v>
      </c>
      <c r="U100" s="135"/>
      <c r="V100" s="135"/>
      <c r="Y100" s="3"/>
    </row>
    <row r="101" spans="1:25" ht="15" customHeight="1" x14ac:dyDescent="0.3">
      <c r="A101" s="151"/>
      <c r="B101" s="56"/>
      <c r="C101" s="191"/>
      <c r="D101" s="191"/>
      <c r="I101" s="57"/>
      <c r="J101" s="151"/>
      <c r="K101" s="78">
        <v>261</v>
      </c>
      <c r="L101" s="79">
        <v>45371</v>
      </c>
      <c r="M101" s="80">
        <v>10.75</v>
      </c>
      <c r="N101" s="80">
        <v>-0.5</v>
      </c>
      <c r="O101" s="80" t="str">
        <f>IF(COUNT(R97:R105)=COUNTIF(R97:R105,0),"Unanimidade",_xlfn.CONCAT(COUNTIF(R97:R105,0)," x ",COUNTIF(R97:R105,"&lt;&gt;0")))</f>
        <v>Unanimidade</v>
      </c>
      <c r="P101" s="33" t="s">
        <v>27</v>
      </c>
      <c r="Q101" s="34">
        <v>-0.5</v>
      </c>
      <c r="R101" s="38">
        <f t="shared" si="8"/>
        <v>0</v>
      </c>
      <c r="S101" s="8">
        <f>1-Português!$T101</f>
        <v>1</v>
      </c>
      <c r="T101" s="8">
        <f>IF(Português!$R101&lt;&gt;0,1,0)</f>
        <v>0</v>
      </c>
      <c r="U101" s="135"/>
      <c r="V101" s="135"/>
      <c r="Y101" s="3"/>
    </row>
    <row r="102" spans="1:25" ht="15" customHeight="1" x14ac:dyDescent="0.3">
      <c r="A102" s="151"/>
      <c r="B102" s="56"/>
      <c r="C102" s="44"/>
      <c r="D102" s="44"/>
      <c r="E102" s="72" t="s">
        <v>29</v>
      </c>
      <c r="F102" s="89" t="str">
        <f>IF(COUNT(R97:R105)=COUNTIF(R97:R105,0),"Unanimidade",_xlfn.CONCAT(COUNTIF(R97:R105,0)," x ",COUNTIF(R97:R105,"&lt;&gt;0")))</f>
        <v>Unanimidade</v>
      </c>
      <c r="G102" s="67"/>
      <c r="H102" s="67"/>
      <c r="I102" s="57">
        <f>M107</f>
        <v>11.25</v>
      </c>
      <c r="J102" s="151"/>
      <c r="K102" s="78">
        <v>261</v>
      </c>
      <c r="L102" s="79">
        <v>45371</v>
      </c>
      <c r="M102" s="80">
        <v>10.75</v>
      </c>
      <c r="N102" s="80">
        <v>-0.5</v>
      </c>
      <c r="O102" s="80" t="str">
        <f>IF(COUNT(R97:R105)=COUNTIF(R97:R105,0),"Unanimidade",_xlfn.CONCAT(COUNTIF(R97:R105,0)," x ",COUNTIF(R97:R105,"&lt;&gt;0")))</f>
        <v>Unanimidade</v>
      </c>
      <c r="P102" s="33" t="s">
        <v>30</v>
      </c>
      <c r="Q102" s="34">
        <v>-0.5</v>
      </c>
      <c r="R102" s="38">
        <f t="shared" si="8"/>
        <v>0</v>
      </c>
      <c r="S102" s="8">
        <f>1-Português!$T102</f>
        <v>1</v>
      </c>
      <c r="T102" s="8">
        <f>IF(Português!$R102&lt;&gt;0,1,0)</f>
        <v>0</v>
      </c>
      <c r="U102" s="135"/>
      <c r="V102" s="135"/>
      <c r="Y102" s="3"/>
    </row>
    <row r="103" spans="1:25" ht="15" customHeight="1" x14ac:dyDescent="0.3">
      <c r="A103" s="151"/>
      <c r="B103" s="56"/>
      <c r="C103" s="48">
        <f>L97</f>
        <v>45371</v>
      </c>
      <c r="D103" s="48"/>
      <c r="E103" s="72" t="s">
        <v>35</v>
      </c>
      <c r="F103" s="50">
        <f>M105-M106</f>
        <v>-0.5</v>
      </c>
      <c r="G103" s="49"/>
      <c r="H103" s="51"/>
      <c r="I103" s="57">
        <f>M106</f>
        <v>11.25</v>
      </c>
      <c r="J103" s="151"/>
      <c r="K103" s="78">
        <v>261</v>
      </c>
      <c r="L103" s="79">
        <v>45371</v>
      </c>
      <c r="M103" s="80">
        <v>10.75</v>
      </c>
      <c r="N103" s="80">
        <v>-0.5</v>
      </c>
      <c r="O103" s="80" t="str">
        <f>IF(COUNT(R97:R105)=COUNTIF(R97:R105,0),"Unanimidade",_xlfn.CONCAT(COUNTIF(R97:R105,0)," x ",COUNTIF(R97:R105,"&lt;&gt;0")))</f>
        <v>Unanimidade</v>
      </c>
      <c r="P103" s="33" t="s">
        <v>32</v>
      </c>
      <c r="Q103" s="34">
        <v>-0.5</v>
      </c>
      <c r="R103" s="38">
        <f t="shared" si="8"/>
        <v>0</v>
      </c>
      <c r="S103" s="8">
        <f>1-Português!$T103</f>
        <v>1</v>
      </c>
      <c r="T103" s="8">
        <f>IF(Português!$R103&lt;&gt;0,1,0)</f>
        <v>0</v>
      </c>
      <c r="U103" s="135"/>
      <c r="V103" s="135"/>
      <c r="Y103" s="3"/>
    </row>
    <row r="104" spans="1:25" ht="15" customHeight="1" x14ac:dyDescent="0.3">
      <c r="A104" s="151"/>
      <c r="B104" s="56"/>
      <c r="C104" s="70"/>
      <c r="D104" s="43"/>
      <c r="E104" s="43"/>
      <c r="F104" s="92"/>
      <c r="G104" s="50"/>
      <c r="H104" s="51"/>
      <c r="I104" s="57">
        <f>M105</f>
        <v>10.75</v>
      </c>
      <c r="J104" s="151"/>
      <c r="K104" s="78">
        <v>261</v>
      </c>
      <c r="L104" s="79">
        <v>45371</v>
      </c>
      <c r="M104" s="80">
        <v>10.75</v>
      </c>
      <c r="N104" s="80">
        <v>-0.5</v>
      </c>
      <c r="O104" s="80" t="str">
        <f>IF(COUNT(R97:R105)=COUNTIF(R97:R105,0),"Unanimidade",_xlfn.CONCAT(COUNTIF(R97:R105,0)," x ",COUNTIF(R97:R105,"&lt;&gt;0")))</f>
        <v>Unanimidade</v>
      </c>
      <c r="P104" s="33" t="s">
        <v>33</v>
      </c>
      <c r="Q104" s="34">
        <v>-0.5</v>
      </c>
      <c r="R104" s="38">
        <f t="shared" si="8"/>
        <v>0</v>
      </c>
      <c r="S104" s="8">
        <f>1-Português!$T104</f>
        <v>1</v>
      </c>
      <c r="T104" s="8">
        <f>IF(Português!$R104&lt;&gt;0,1,0)</f>
        <v>0</v>
      </c>
      <c r="U104" s="135"/>
      <c r="V104" s="135"/>
      <c r="Y104" s="3"/>
    </row>
    <row r="105" spans="1:25" ht="15" customHeight="1" thickBot="1" x14ac:dyDescent="0.35">
      <c r="A105" s="151"/>
      <c r="B105" s="58"/>
      <c r="C105" s="71"/>
      <c r="D105" s="59"/>
      <c r="G105" s="60"/>
      <c r="H105" s="61"/>
      <c r="I105" s="62">
        <f>M104</f>
        <v>10.75</v>
      </c>
      <c r="J105" s="151"/>
      <c r="K105" s="81">
        <v>261</v>
      </c>
      <c r="L105" s="82">
        <v>45371</v>
      </c>
      <c r="M105" s="83">
        <v>10.75</v>
      </c>
      <c r="N105" s="83">
        <v>-0.5</v>
      </c>
      <c r="O105" s="83" t="str">
        <f>IF(COUNT(R97:R105)=COUNTIF(R97:R105,0),"Unanimidade",_xlfn.CONCAT(COUNTIF(R97:R105,0)," x ",COUNTIF(R97:R105,"&lt;&gt;0")))</f>
        <v>Unanimidade</v>
      </c>
      <c r="P105" s="39" t="s">
        <v>34</v>
      </c>
      <c r="Q105" s="40">
        <v>-0.5</v>
      </c>
      <c r="R105" s="41">
        <f t="shared" si="8"/>
        <v>0</v>
      </c>
      <c r="S105" s="8">
        <f>1-Português!$T105</f>
        <v>1</v>
      </c>
      <c r="T105" s="8">
        <f>IF(Português!$R105&lt;&gt;0,1,0)</f>
        <v>0</v>
      </c>
      <c r="U105" s="135"/>
      <c r="V105" s="135"/>
      <c r="Y105" s="3"/>
    </row>
    <row r="106" spans="1:25" ht="15" customHeight="1" x14ac:dyDescent="0.3">
      <c r="A106" s="151"/>
      <c r="B106" s="53"/>
      <c r="C106" s="69"/>
      <c r="D106" s="54"/>
      <c r="E106" s="93"/>
      <c r="F106" s="94"/>
      <c r="G106" s="44"/>
      <c r="H106" s="51"/>
      <c r="I106" s="55"/>
      <c r="J106" s="151"/>
      <c r="K106" s="75">
        <v>260</v>
      </c>
      <c r="L106" s="76">
        <v>45322</v>
      </c>
      <c r="M106" s="77">
        <v>11.25</v>
      </c>
      <c r="N106" s="77">
        <v>-0.5</v>
      </c>
      <c r="O106" s="77" t="str">
        <f>IF(COUNT(R106:R114)=COUNTIF(R106:R114,0),"Unanimidade",_xlfn.CONCAT(COUNTIF(R106:R114,0)," x ",COUNTIF(R106:R114,"&lt;&gt;0")))</f>
        <v>Unanimidade</v>
      </c>
      <c r="P106" s="35" t="s">
        <v>21</v>
      </c>
      <c r="Q106" s="36">
        <v>-0.5</v>
      </c>
      <c r="R106" s="37">
        <f t="shared" si="8"/>
        <v>0</v>
      </c>
      <c r="S106" s="8">
        <f>1-Português!$T106</f>
        <v>1</v>
      </c>
      <c r="T106" s="8">
        <f>IF(Português!$R106&lt;&gt;0,1,0)</f>
        <v>0</v>
      </c>
      <c r="U106" s="135"/>
      <c r="V106" s="135"/>
      <c r="Y106" s="3"/>
    </row>
    <row r="107" spans="1:25" ht="15" customHeight="1" x14ac:dyDescent="0.3">
      <c r="A107" s="151"/>
      <c r="B107" s="56"/>
      <c r="C107" s="70"/>
      <c r="D107" s="43"/>
      <c r="E107" s="46"/>
      <c r="F107" s="90" t="str">
        <f>IF(M114=M115,"Manutenção em",IF(M114&gt;M115,"Aumento para","Redução para"))</f>
        <v>Redução para</v>
      </c>
      <c r="G107" s="47"/>
      <c r="H107" s="52"/>
      <c r="I107" s="57"/>
      <c r="J107" s="151"/>
      <c r="K107" s="78">
        <v>260</v>
      </c>
      <c r="L107" s="79">
        <v>45322</v>
      </c>
      <c r="M107" s="80">
        <v>11.25</v>
      </c>
      <c r="N107" s="80">
        <v>-0.5</v>
      </c>
      <c r="O107" s="80" t="str">
        <f>IF(COUNT(R106:R114)=COUNTIF(R106:R114,0),"Unanimidade",_xlfn.CONCAT(COUNTIF(R106:R114,0)," x ",COUNTIF(R106:R114,"&lt;&gt;0")))</f>
        <v>Unanimidade</v>
      </c>
      <c r="P107" s="33" t="s">
        <v>22</v>
      </c>
      <c r="Q107" s="34">
        <v>-0.5</v>
      </c>
      <c r="R107" s="38">
        <f t="shared" si="8"/>
        <v>0</v>
      </c>
      <c r="S107" s="8">
        <f>1-Português!$T107</f>
        <v>1</v>
      </c>
      <c r="T107" s="8">
        <f>IF(Português!$R107&lt;&gt;0,1,0)</f>
        <v>0</v>
      </c>
      <c r="U107" s="135"/>
      <c r="V107" s="135"/>
      <c r="Y107" s="3"/>
    </row>
    <row r="108" spans="1:25" ht="15" customHeight="1" x14ac:dyDescent="0.3">
      <c r="A108" s="151"/>
      <c r="B108" s="56"/>
      <c r="C108" s="45" t="s">
        <v>23</v>
      </c>
      <c r="D108" s="45"/>
      <c r="E108" s="190">
        <f>M106</f>
        <v>11.25</v>
      </c>
      <c r="F108" s="190"/>
      <c r="G108" s="190"/>
      <c r="H108" s="67"/>
      <c r="I108" s="57"/>
      <c r="J108" s="151"/>
      <c r="K108" s="78">
        <v>260</v>
      </c>
      <c r="L108" s="79">
        <v>45322</v>
      </c>
      <c r="M108" s="80">
        <v>11.25</v>
      </c>
      <c r="N108" s="80">
        <v>-0.5</v>
      </c>
      <c r="O108" s="80" t="str">
        <f>IF(COUNT(R106:R114)=COUNTIF(R106:R114,0),"Unanimidade",_xlfn.CONCAT(COUNTIF(R106:R114,0)," x ",COUNTIF(R106:R114,"&lt;&gt;0")))</f>
        <v>Unanimidade</v>
      </c>
      <c r="P108" s="33" t="s">
        <v>24</v>
      </c>
      <c r="Q108" s="34">
        <v>-0.5</v>
      </c>
      <c r="R108" s="38">
        <f t="shared" si="8"/>
        <v>0</v>
      </c>
      <c r="S108" s="8">
        <f>1-Português!$T108</f>
        <v>1</v>
      </c>
      <c r="T108" s="8">
        <f>IF(Português!$R108&lt;&gt;0,1,0)</f>
        <v>0</v>
      </c>
      <c r="U108" s="135"/>
      <c r="V108" s="135"/>
      <c r="Y108" s="3"/>
    </row>
    <row r="109" spans="1:25" ht="15" customHeight="1" x14ac:dyDescent="0.3">
      <c r="A109" s="151"/>
      <c r="B109" s="56"/>
      <c r="C109" s="191">
        <f>K106</f>
        <v>260</v>
      </c>
      <c r="D109" s="191"/>
      <c r="E109" s="190"/>
      <c r="F109" s="190"/>
      <c r="G109" s="190"/>
      <c r="H109" s="68" t="s">
        <v>25</v>
      </c>
      <c r="I109" s="57"/>
      <c r="J109" s="151"/>
      <c r="K109" s="78">
        <v>260</v>
      </c>
      <c r="L109" s="79">
        <v>45322</v>
      </c>
      <c r="M109" s="80">
        <v>11.25</v>
      </c>
      <c r="N109" s="80">
        <v>-0.5</v>
      </c>
      <c r="O109" s="80" t="str">
        <f>IF(COUNT(R106:R114)=COUNTIF(R106:R114,0),"Unanimidade",_xlfn.CONCAT(COUNTIF(R106:R114,0)," x ",COUNTIF(R106:R114,"&lt;&gt;0")))</f>
        <v>Unanimidade</v>
      </c>
      <c r="P109" s="33" t="s">
        <v>26</v>
      </c>
      <c r="Q109" s="34">
        <v>-0.5</v>
      </c>
      <c r="R109" s="38">
        <f t="shared" si="8"/>
        <v>0</v>
      </c>
      <c r="S109" s="8">
        <f>1-Português!$T109</f>
        <v>1</v>
      </c>
      <c r="T109" s="8">
        <f>IF(Português!$R109&lt;&gt;0,1,0)</f>
        <v>0</v>
      </c>
      <c r="U109" s="135"/>
      <c r="V109" s="135"/>
      <c r="Y109" s="3"/>
    </row>
    <row r="110" spans="1:25" ht="15" customHeight="1" x14ac:dyDescent="0.3">
      <c r="A110" s="151"/>
      <c r="B110" s="56"/>
      <c r="C110" s="191"/>
      <c r="D110" s="191"/>
      <c r="I110" s="57"/>
      <c r="J110" s="151"/>
      <c r="K110" s="78">
        <v>260</v>
      </c>
      <c r="L110" s="79">
        <v>45322</v>
      </c>
      <c r="M110" s="80">
        <v>11.25</v>
      </c>
      <c r="N110" s="80">
        <v>-0.5</v>
      </c>
      <c r="O110" s="80" t="str">
        <f>IF(COUNT(R106:R114)=COUNTIF(R106:R114,0),"Unanimidade",_xlfn.CONCAT(COUNTIF(R106:R114,0)," x ",COUNTIF(R106:R114,"&lt;&gt;0")))</f>
        <v>Unanimidade</v>
      </c>
      <c r="P110" s="33" t="s">
        <v>27</v>
      </c>
      <c r="Q110" s="34">
        <v>-0.5</v>
      </c>
      <c r="R110" s="38">
        <f t="shared" si="8"/>
        <v>0</v>
      </c>
      <c r="S110" s="8">
        <f>1-Português!$T110</f>
        <v>1</v>
      </c>
      <c r="T110" s="8">
        <f>IF(Português!$R110&lt;&gt;0,1,0)</f>
        <v>0</v>
      </c>
      <c r="U110" s="135"/>
      <c r="V110" s="135"/>
      <c r="Y110" s="3"/>
    </row>
    <row r="111" spans="1:25" ht="15" customHeight="1" x14ac:dyDescent="0.3">
      <c r="A111" s="151"/>
      <c r="B111" s="56"/>
      <c r="C111" s="44"/>
      <c r="D111" s="44"/>
      <c r="E111" s="72" t="s">
        <v>29</v>
      </c>
      <c r="F111" s="89" t="str">
        <f>IF(COUNT(R106:R114)=COUNTIF(R106:R114,0),"Unanimidade",_xlfn.CONCAT(COUNTIF(R106:R114,0)," x ",COUNTIF(R106:R114,"&lt;&gt;0")))</f>
        <v>Unanimidade</v>
      </c>
      <c r="G111" s="67"/>
      <c r="H111" s="67"/>
      <c r="I111" s="57">
        <f>M116</f>
        <v>11.75</v>
      </c>
      <c r="J111" s="151"/>
      <c r="K111" s="78">
        <v>260</v>
      </c>
      <c r="L111" s="79">
        <v>45322</v>
      </c>
      <c r="M111" s="80">
        <v>11.25</v>
      </c>
      <c r="N111" s="80">
        <v>-0.5</v>
      </c>
      <c r="O111" s="80" t="str">
        <f>IF(COUNT(R106:R114)=COUNTIF(R106:R114,0),"Unanimidade",_xlfn.CONCAT(COUNTIF(R106:R114,0)," x ",COUNTIF(R106:R114,"&lt;&gt;0")))</f>
        <v>Unanimidade</v>
      </c>
      <c r="P111" s="33" t="s">
        <v>30</v>
      </c>
      <c r="Q111" s="34">
        <v>-0.5</v>
      </c>
      <c r="R111" s="38">
        <f t="shared" si="8"/>
        <v>0</v>
      </c>
      <c r="S111" s="8">
        <f>1-Português!$T111</f>
        <v>1</v>
      </c>
      <c r="T111" s="8">
        <f>IF(Português!$R111&lt;&gt;0,1,0)</f>
        <v>0</v>
      </c>
      <c r="U111" s="135"/>
      <c r="V111" s="135"/>
      <c r="Y111" s="3"/>
    </row>
    <row r="112" spans="1:25" ht="15" customHeight="1" x14ac:dyDescent="0.3">
      <c r="A112" s="151"/>
      <c r="B112" s="56"/>
      <c r="C112" s="48">
        <f>L106</f>
        <v>45322</v>
      </c>
      <c r="D112" s="48"/>
      <c r="E112" s="72" t="s">
        <v>35</v>
      </c>
      <c r="F112" s="50">
        <f>M114-M115</f>
        <v>-0.5</v>
      </c>
      <c r="G112" s="49"/>
      <c r="H112" s="51"/>
      <c r="I112" s="57">
        <f>M115</f>
        <v>11.75</v>
      </c>
      <c r="J112" s="151"/>
      <c r="K112" s="78">
        <v>260</v>
      </c>
      <c r="L112" s="79">
        <v>45322</v>
      </c>
      <c r="M112" s="80">
        <v>11.25</v>
      </c>
      <c r="N112" s="80">
        <v>-0.5</v>
      </c>
      <c r="O112" s="80" t="str">
        <f>IF(COUNT(R106:R114)=COUNTIF(R106:R114,0),"Unanimidade",_xlfn.CONCAT(COUNTIF(R106:R114,0)," x ",COUNTIF(R106:R114,"&lt;&gt;0")))</f>
        <v>Unanimidade</v>
      </c>
      <c r="P112" s="33" t="s">
        <v>32</v>
      </c>
      <c r="Q112" s="34">
        <v>-0.5</v>
      </c>
      <c r="R112" s="38">
        <f t="shared" si="8"/>
        <v>0</v>
      </c>
      <c r="S112" s="8">
        <f>1-Português!$T112</f>
        <v>1</v>
      </c>
      <c r="T112" s="8">
        <f>IF(Português!$R112&lt;&gt;0,1,0)</f>
        <v>0</v>
      </c>
      <c r="U112" s="135"/>
      <c r="V112" s="135"/>
      <c r="Y112" s="3"/>
    </row>
    <row r="113" spans="1:25" ht="15" customHeight="1" x14ac:dyDescent="0.3">
      <c r="A113" s="151"/>
      <c r="B113" s="56"/>
      <c r="C113" s="70"/>
      <c r="D113" s="43"/>
      <c r="E113" s="43"/>
      <c r="F113" s="92"/>
      <c r="G113" s="50"/>
      <c r="H113" s="51"/>
      <c r="I113" s="57">
        <f>M114</f>
        <v>11.25</v>
      </c>
      <c r="J113" s="151"/>
      <c r="K113" s="78">
        <v>260</v>
      </c>
      <c r="L113" s="79">
        <v>45322</v>
      </c>
      <c r="M113" s="80">
        <v>11.25</v>
      </c>
      <c r="N113" s="80">
        <v>-0.5</v>
      </c>
      <c r="O113" s="80" t="str">
        <f>IF(COUNT(R106:R114)=COUNTIF(R106:R114,0),"Unanimidade",_xlfn.CONCAT(COUNTIF(R106:R114,0)," x ",COUNTIF(R106:R114,"&lt;&gt;0")))</f>
        <v>Unanimidade</v>
      </c>
      <c r="P113" s="33" t="s">
        <v>33</v>
      </c>
      <c r="Q113" s="34">
        <v>-0.5</v>
      </c>
      <c r="R113" s="38">
        <f t="shared" si="8"/>
        <v>0</v>
      </c>
      <c r="S113" s="8">
        <f>1-Português!$T113</f>
        <v>1</v>
      </c>
      <c r="T113" s="8">
        <f>IF(Português!$R113&lt;&gt;0,1,0)</f>
        <v>0</v>
      </c>
      <c r="U113" s="135"/>
      <c r="V113" s="135"/>
      <c r="Y113" s="3"/>
    </row>
    <row r="114" spans="1:25" ht="15" customHeight="1" thickBot="1" x14ac:dyDescent="0.35">
      <c r="A114" s="151"/>
      <c r="B114" s="58"/>
      <c r="C114" s="71"/>
      <c r="D114" s="59"/>
      <c r="G114" s="60"/>
      <c r="H114" s="61"/>
      <c r="I114" s="62">
        <f>M113</f>
        <v>11.25</v>
      </c>
      <c r="J114" s="151"/>
      <c r="K114" s="81">
        <v>260</v>
      </c>
      <c r="L114" s="82">
        <v>45322</v>
      </c>
      <c r="M114" s="83">
        <v>11.25</v>
      </c>
      <c r="N114" s="83">
        <v>-0.5</v>
      </c>
      <c r="O114" s="83" t="str">
        <f>IF(COUNT(R106:R114)=COUNTIF(R106:R114,0),"Unanimidade",_xlfn.CONCAT(COUNTIF(R106:R114,0)," x ",COUNTIF(R106:R114,"&lt;&gt;0")))</f>
        <v>Unanimidade</v>
      </c>
      <c r="P114" s="39" t="s">
        <v>34</v>
      </c>
      <c r="Q114" s="40">
        <v>-0.5</v>
      </c>
      <c r="R114" s="41">
        <f t="shared" si="8"/>
        <v>0</v>
      </c>
      <c r="S114" s="8">
        <f>1-Português!$T114</f>
        <v>1</v>
      </c>
      <c r="T114" s="8">
        <f>IF(Português!$R114&lt;&gt;0,1,0)</f>
        <v>0</v>
      </c>
      <c r="U114" s="135"/>
      <c r="V114" s="135"/>
      <c r="Y114" s="3"/>
    </row>
    <row r="115" spans="1:25" ht="15" customHeight="1" x14ac:dyDescent="0.3">
      <c r="A115" s="151"/>
      <c r="B115" s="53"/>
      <c r="C115" s="69"/>
      <c r="D115" s="54"/>
      <c r="E115" s="93"/>
      <c r="F115" s="94"/>
      <c r="G115" s="44"/>
      <c r="H115" s="51"/>
      <c r="I115" s="55"/>
      <c r="J115" s="151"/>
      <c r="K115" s="75">
        <v>259</v>
      </c>
      <c r="L115" s="76">
        <v>45273</v>
      </c>
      <c r="M115" s="77">
        <v>11.75</v>
      </c>
      <c r="N115" s="77">
        <v>-0.5</v>
      </c>
      <c r="O115" s="77" t="str">
        <f>IF(COUNT(R115:R123)=COUNTIF(R115:R123,0),"Unanimidade",_xlfn.CONCAT(COUNTIF(R115:R123,0)," x ",COUNTIF(R115:R123,"&lt;&gt;0")))</f>
        <v>Unanimidade</v>
      </c>
      <c r="P115" s="35" t="s">
        <v>21</v>
      </c>
      <c r="Q115" s="36">
        <v>-0.5</v>
      </c>
      <c r="R115" s="37">
        <f t="shared" si="8"/>
        <v>0</v>
      </c>
      <c r="S115" s="8">
        <f>1-Português!$T115</f>
        <v>1</v>
      </c>
      <c r="T115" s="8">
        <f>IF(Português!$R115&lt;&gt;0,1,0)</f>
        <v>0</v>
      </c>
      <c r="U115" s="135"/>
      <c r="V115" s="135"/>
      <c r="Y115" s="3"/>
    </row>
    <row r="116" spans="1:25" ht="15" customHeight="1" x14ac:dyDescent="0.3">
      <c r="A116" s="151"/>
      <c r="B116" s="56"/>
      <c r="C116" s="70"/>
      <c r="D116" s="43"/>
      <c r="E116" s="46"/>
      <c r="F116" s="90" t="str">
        <f>IF(M123=M124,"Manutenção em",IF(M123&gt;M124,"Aumento para","Redução para"))</f>
        <v>Redução para</v>
      </c>
      <c r="G116" s="47"/>
      <c r="H116" s="52"/>
      <c r="I116" s="57"/>
      <c r="J116" s="151"/>
      <c r="K116" s="78">
        <v>259</v>
      </c>
      <c r="L116" s="79">
        <v>45273</v>
      </c>
      <c r="M116" s="80">
        <v>11.75</v>
      </c>
      <c r="N116" s="80">
        <v>-0.5</v>
      </c>
      <c r="O116" s="80" t="str">
        <f>IF(COUNT(R115:R123)=COUNTIF(R115:R123,0),"Unanimidade",_xlfn.CONCAT(COUNTIF(R115:R123,0)," x ",COUNTIF(R115:R123,"&lt;&gt;0")))</f>
        <v>Unanimidade</v>
      </c>
      <c r="P116" s="33" t="s">
        <v>22</v>
      </c>
      <c r="Q116" s="34">
        <v>-0.5</v>
      </c>
      <c r="R116" s="38">
        <f t="shared" si="8"/>
        <v>0</v>
      </c>
      <c r="S116" s="8">
        <f>1-Português!$T116</f>
        <v>1</v>
      </c>
      <c r="T116" s="8">
        <f>IF(Português!$R116&lt;&gt;0,1,0)</f>
        <v>0</v>
      </c>
      <c r="U116" s="135"/>
      <c r="V116" s="135"/>
      <c r="Y116" s="3"/>
    </row>
    <row r="117" spans="1:25" ht="15" customHeight="1" x14ac:dyDescent="0.3">
      <c r="A117" s="151"/>
      <c r="B117" s="56"/>
      <c r="C117" s="45" t="s">
        <v>23</v>
      </c>
      <c r="D117" s="45"/>
      <c r="E117" s="190">
        <f>M115</f>
        <v>11.75</v>
      </c>
      <c r="F117" s="190"/>
      <c r="G117" s="190"/>
      <c r="H117" s="67"/>
      <c r="I117" s="57"/>
      <c r="J117" s="151"/>
      <c r="K117" s="78">
        <v>259</v>
      </c>
      <c r="L117" s="79">
        <v>45273</v>
      </c>
      <c r="M117" s="80">
        <v>11.75</v>
      </c>
      <c r="N117" s="80">
        <v>-0.5</v>
      </c>
      <c r="O117" s="80" t="str">
        <f>IF(COUNT(R115:R123)=COUNTIF(R115:R123,0),"Unanimidade",_xlfn.CONCAT(COUNTIF(R115:R123,0)," x ",COUNTIF(R115:R123,"&lt;&gt;0")))</f>
        <v>Unanimidade</v>
      </c>
      <c r="P117" s="33" t="s">
        <v>24</v>
      </c>
      <c r="Q117" s="34">
        <v>-0.5</v>
      </c>
      <c r="R117" s="38">
        <f t="shared" si="8"/>
        <v>0</v>
      </c>
      <c r="S117" s="8">
        <f>1-Português!$T117</f>
        <v>1</v>
      </c>
      <c r="T117" s="8">
        <f>IF(Português!$R117&lt;&gt;0,1,0)</f>
        <v>0</v>
      </c>
      <c r="U117" s="135"/>
      <c r="V117" s="135"/>
      <c r="Y117" s="3"/>
    </row>
    <row r="118" spans="1:25" ht="15" customHeight="1" x14ac:dyDescent="0.3">
      <c r="A118" s="151"/>
      <c r="B118" s="56"/>
      <c r="C118" s="191">
        <f>K115</f>
        <v>259</v>
      </c>
      <c r="D118" s="191"/>
      <c r="E118" s="190"/>
      <c r="F118" s="190"/>
      <c r="G118" s="190"/>
      <c r="H118" s="68" t="s">
        <v>25</v>
      </c>
      <c r="I118" s="57"/>
      <c r="J118" s="151"/>
      <c r="K118" s="78">
        <v>259</v>
      </c>
      <c r="L118" s="79">
        <v>45273</v>
      </c>
      <c r="M118" s="80">
        <v>11.75</v>
      </c>
      <c r="N118" s="80">
        <v>-0.5</v>
      </c>
      <c r="O118" s="80" t="str">
        <f>IF(COUNT(R115:R123)=COUNTIF(R115:R123,0),"Unanimidade",_xlfn.CONCAT(COUNTIF(R115:R123,0)," x ",COUNTIF(R115:R123,"&lt;&gt;0")))</f>
        <v>Unanimidade</v>
      </c>
      <c r="P118" s="33" t="s">
        <v>26</v>
      </c>
      <c r="Q118" s="34">
        <v>-0.5</v>
      </c>
      <c r="R118" s="38">
        <f t="shared" si="8"/>
        <v>0</v>
      </c>
      <c r="S118" s="8">
        <f>1-Português!$T118</f>
        <v>1</v>
      </c>
      <c r="T118" s="8">
        <f>IF(Português!$R118&lt;&gt;0,1,0)</f>
        <v>0</v>
      </c>
      <c r="U118" s="135"/>
      <c r="V118" s="135"/>
      <c r="Y118" s="3"/>
    </row>
    <row r="119" spans="1:25" ht="15" customHeight="1" x14ac:dyDescent="0.3">
      <c r="A119" s="151"/>
      <c r="B119" s="56"/>
      <c r="C119" s="191"/>
      <c r="D119" s="191"/>
      <c r="I119" s="57"/>
      <c r="J119" s="151"/>
      <c r="K119" s="78">
        <v>259</v>
      </c>
      <c r="L119" s="79">
        <v>45273</v>
      </c>
      <c r="M119" s="80">
        <v>11.75</v>
      </c>
      <c r="N119" s="80">
        <v>-0.5</v>
      </c>
      <c r="O119" s="80" t="str">
        <f>IF(COUNT(R115:R123)=COUNTIF(R115:R123,0),"Unanimidade",_xlfn.CONCAT(COUNTIF(R115:R123,0)," x ",COUNTIF(R115:R123,"&lt;&gt;0")))</f>
        <v>Unanimidade</v>
      </c>
      <c r="P119" s="33" t="s">
        <v>36</v>
      </c>
      <c r="Q119" s="34">
        <v>-0.5</v>
      </c>
      <c r="R119" s="38">
        <f t="shared" si="8"/>
        <v>0</v>
      </c>
      <c r="S119" s="8">
        <f>1-Português!$T119</f>
        <v>1</v>
      </c>
      <c r="T119" s="8">
        <f>IF(Português!$R119&lt;&gt;0,1,0)</f>
        <v>0</v>
      </c>
      <c r="U119" s="135"/>
      <c r="V119" s="135"/>
      <c r="Y119" s="3"/>
    </row>
    <row r="120" spans="1:25" ht="15" customHeight="1" x14ac:dyDescent="0.3">
      <c r="A120" s="151"/>
      <c r="B120" s="56"/>
      <c r="C120" s="44"/>
      <c r="D120" s="44"/>
      <c r="E120" s="72" t="s">
        <v>29</v>
      </c>
      <c r="F120" s="89" t="str">
        <f>IF(COUNT(R115:R123)=COUNTIF(R115:R123,0),"Unanimidade",_xlfn.CONCAT(COUNTIF(R115:R123,0)," x ",COUNTIF(R115:R123,"&lt;&gt;0")))</f>
        <v>Unanimidade</v>
      </c>
      <c r="G120" s="67"/>
      <c r="H120" s="67"/>
      <c r="I120" s="57">
        <f>M125</f>
        <v>12.25</v>
      </c>
      <c r="J120" s="151"/>
      <c r="K120" s="78">
        <v>259</v>
      </c>
      <c r="L120" s="79">
        <v>45273</v>
      </c>
      <c r="M120" s="80">
        <v>11.75</v>
      </c>
      <c r="N120" s="80">
        <v>-0.5</v>
      </c>
      <c r="O120" s="80" t="str">
        <f>IF(COUNT(R115:R123)=COUNTIF(R115:R123,0),"Unanimidade",_xlfn.CONCAT(COUNTIF(R115:R123,0)," x ",COUNTIF(R115:R123,"&lt;&gt;0")))</f>
        <v>Unanimidade</v>
      </c>
      <c r="P120" s="33" t="s">
        <v>27</v>
      </c>
      <c r="Q120" s="34">
        <v>-0.5</v>
      </c>
      <c r="R120" s="38">
        <f t="shared" si="8"/>
        <v>0</v>
      </c>
      <c r="S120" s="8">
        <f>1-Português!$T120</f>
        <v>1</v>
      </c>
      <c r="T120" s="8">
        <f>IF(Português!$R120&lt;&gt;0,1,0)</f>
        <v>0</v>
      </c>
      <c r="U120" s="135"/>
      <c r="V120" s="135"/>
      <c r="Y120" s="3"/>
    </row>
    <row r="121" spans="1:25" ht="15" customHeight="1" x14ac:dyDescent="0.3">
      <c r="A121" s="151"/>
      <c r="B121" s="56"/>
      <c r="C121" s="48">
        <f>L115</f>
        <v>45273</v>
      </c>
      <c r="D121" s="48"/>
      <c r="E121" s="72" t="s">
        <v>35</v>
      </c>
      <c r="F121" s="50">
        <f>M123-M124</f>
        <v>-0.5</v>
      </c>
      <c r="G121" s="49"/>
      <c r="H121" s="51"/>
      <c r="I121" s="57">
        <f>M124</f>
        <v>12.25</v>
      </c>
      <c r="J121" s="151"/>
      <c r="K121" s="78">
        <v>259</v>
      </c>
      <c r="L121" s="79">
        <v>45273</v>
      </c>
      <c r="M121" s="80">
        <v>11.75</v>
      </c>
      <c r="N121" s="80">
        <v>-0.5</v>
      </c>
      <c r="O121" s="80" t="str">
        <f>IF(COUNT(R115:R123)=COUNTIF(R115:R123,0),"Unanimidade",_xlfn.CONCAT(COUNTIF(R115:R123,0)," x ",COUNTIF(R115:R123,"&lt;&gt;0")))</f>
        <v>Unanimidade</v>
      </c>
      <c r="P121" s="33" t="s">
        <v>37</v>
      </c>
      <c r="Q121" s="34">
        <v>-0.5</v>
      </c>
      <c r="R121" s="38">
        <f t="shared" si="8"/>
        <v>0</v>
      </c>
      <c r="S121" s="8">
        <f>1-Português!$T121</f>
        <v>1</v>
      </c>
      <c r="T121" s="8">
        <f>IF(Português!$R121&lt;&gt;0,1,0)</f>
        <v>0</v>
      </c>
      <c r="U121" s="135"/>
      <c r="V121" s="135"/>
      <c r="Y121" s="3"/>
    </row>
    <row r="122" spans="1:25" ht="15" customHeight="1" x14ac:dyDescent="0.3">
      <c r="A122" s="151"/>
      <c r="B122" s="56"/>
      <c r="C122" s="70"/>
      <c r="D122" s="43"/>
      <c r="E122" s="43"/>
      <c r="F122" s="92"/>
      <c r="G122" s="50"/>
      <c r="H122" s="51"/>
      <c r="I122" s="57">
        <f>M123</f>
        <v>11.75</v>
      </c>
      <c r="J122" s="151"/>
      <c r="K122" s="78">
        <v>259</v>
      </c>
      <c r="L122" s="79">
        <v>45273</v>
      </c>
      <c r="M122" s="80">
        <v>11.75</v>
      </c>
      <c r="N122" s="80">
        <v>-0.5</v>
      </c>
      <c r="O122" s="80" t="str">
        <f>IF(COUNT(R115:R123)=COUNTIF(R115:R123,0),"Unanimidade",_xlfn.CONCAT(COUNTIF(R115:R123,0)," x ",COUNTIF(R115:R123,"&lt;&gt;0")))</f>
        <v>Unanimidade</v>
      </c>
      <c r="P122" s="33" t="s">
        <v>30</v>
      </c>
      <c r="Q122" s="34">
        <v>-0.5</v>
      </c>
      <c r="R122" s="38">
        <f t="shared" si="8"/>
        <v>0</v>
      </c>
      <c r="S122" s="8">
        <f>1-Português!$T122</f>
        <v>1</v>
      </c>
      <c r="T122" s="8">
        <f>IF(Português!$R122&lt;&gt;0,1,0)</f>
        <v>0</v>
      </c>
      <c r="U122" s="135"/>
      <c r="V122" s="135"/>
      <c r="Y122" s="3"/>
    </row>
    <row r="123" spans="1:25" ht="15" customHeight="1" thickBot="1" x14ac:dyDescent="0.35">
      <c r="A123" s="151"/>
      <c r="B123" s="58"/>
      <c r="C123" s="71"/>
      <c r="D123" s="59"/>
      <c r="G123" s="60"/>
      <c r="H123" s="61"/>
      <c r="I123" s="62">
        <f>M122</f>
        <v>11.75</v>
      </c>
      <c r="J123" s="151"/>
      <c r="K123" s="81">
        <v>259</v>
      </c>
      <c r="L123" s="82">
        <v>45273</v>
      </c>
      <c r="M123" s="83">
        <v>11.75</v>
      </c>
      <c r="N123" s="83">
        <v>-0.5</v>
      </c>
      <c r="O123" s="83" t="str">
        <f>IF(COUNT(R115:R123)=COUNTIF(R115:R123,0),"Unanimidade",_xlfn.CONCAT(COUNTIF(R115:R123,0)," x ",COUNTIF(R115:R123,"&lt;&gt;0")))</f>
        <v>Unanimidade</v>
      </c>
      <c r="P123" s="39" t="s">
        <v>33</v>
      </c>
      <c r="Q123" s="40">
        <v>-0.5</v>
      </c>
      <c r="R123" s="41">
        <f t="shared" si="8"/>
        <v>0</v>
      </c>
      <c r="S123" s="8">
        <f>1-Português!$T123</f>
        <v>1</v>
      </c>
      <c r="T123" s="8">
        <f>IF(Português!$R123&lt;&gt;0,1,0)</f>
        <v>0</v>
      </c>
      <c r="U123" s="135"/>
      <c r="V123" s="135"/>
      <c r="Y123" s="3"/>
    </row>
    <row r="124" spans="1:25" ht="15" customHeight="1" x14ac:dyDescent="0.3">
      <c r="A124" s="151"/>
      <c r="B124" s="53"/>
      <c r="C124" s="69"/>
      <c r="D124" s="54"/>
      <c r="E124" s="93"/>
      <c r="F124" s="94"/>
      <c r="G124" s="44"/>
      <c r="H124" s="51"/>
      <c r="I124" s="55"/>
      <c r="J124" s="151"/>
      <c r="K124" s="75">
        <v>258</v>
      </c>
      <c r="L124" s="76">
        <v>45231</v>
      </c>
      <c r="M124" s="77">
        <v>12.25</v>
      </c>
      <c r="N124" s="77">
        <v>-0.5</v>
      </c>
      <c r="O124" s="77" t="str">
        <f>IF(COUNT(R124:R132)=COUNTIF(R124:R132,0),"Unanimidade",_xlfn.CONCAT(COUNTIF(R124:R132,0)," x ",COUNTIF(R124:R132,"&lt;&gt;0")))</f>
        <v>Unanimidade</v>
      </c>
      <c r="P124" s="35" t="s">
        <v>21</v>
      </c>
      <c r="Q124" s="36">
        <v>-0.5</v>
      </c>
      <c r="R124" s="37">
        <f t="shared" si="8"/>
        <v>0</v>
      </c>
      <c r="S124" s="8">
        <f>1-Português!$T124</f>
        <v>1</v>
      </c>
      <c r="T124" s="8">
        <f>IF(Português!$R124&lt;&gt;0,1,0)</f>
        <v>0</v>
      </c>
      <c r="U124" s="135"/>
      <c r="V124" s="135"/>
      <c r="Y124" s="3"/>
    </row>
    <row r="125" spans="1:25" ht="15" customHeight="1" x14ac:dyDescent="0.3">
      <c r="A125" s="151"/>
      <c r="B125" s="56"/>
      <c r="C125" s="70"/>
      <c r="D125" s="43"/>
      <c r="E125" s="46"/>
      <c r="F125" s="90" t="str">
        <f>IF(M132=M133,"Manutenção em",IF(M132&gt;M133,"Aumento para","Redução para"))</f>
        <v>Redução para</v>
      </c>
      <c r="G125" s="47"/>
      <c r="H125" s="52"/>
      <c r="I125" s="57"/>
      <c r="J125" s="151"/>
      <c r="K125" s="78">
        <v>258</v>
      </c>
      <c r="L125" s="79">
        <v>45231</v>
      </c>
      <c r="M125" s="80">
        <v>12.25</v>
      </c>
      <c r="N125" s="80">
        <v>-0.5</v>
      </c>
      <c r="O125" s="80" t="str">
        <f>IF(COUNT(R124:R132)=COUNTIF(R124:R132,0),"Unanimidade",_xlfn.CONCAT(COUNTIF(R124:R132,0)," x ",COUNTIF(R124:R132,"&lt;&gt;0")))</f>
        <v>Unanimidade</v>
      </c>
      <c r="P125" s="33" t="s">
        <v>22</v>
      </c>
      <c r="Q125" s="34">
        <v>-0.5</v>
      </c>
      <c r="R125" s="38">
        <f t="shared" si="8"/>
        <v>0</v>
      </c>
      <c r="S125" s="8">
        <f>1-Português!$T125</f>
        <v>1</v>
      </c>
      <c r="T125" s="8">
        <f>IF(Português!$R125&lt;&gt;0,1,0)</f>
        <v>0</v>
      </c>
      <c r="U125" s="135"/>
      <c r="V125" s="135"/>
      <c r="Y125" s="3"/>
    </row>
    <row r="126" spans="1:25" ht="15" customHeight="1" x14ac:dyDescent="0.3">
      <c r="A126" s="151"/>
      <c r="B126" s="56"/>
      <c r="C126" s="45" t="s">
        <v>23</v>
      </c>
      <c r="D126" s="45"/>
      <c r="E126" s="190">
        <f>M124</f>
        <v>12.25</v>
      </c>
      <c r="F126" s="190"/>
      <c r="G126" s="190"/>
      <c r="H126" s="67"/>
      <c r="I126" s="57"/>
      <c r="J126" s="151"/>
      <c r="K126" s="78">
        <v>258</v>
      </c>
      <c r="L126" s="79">
        <v>45231</v>
      </c>
      <c r="M126" s="80">
        <v>12.25</v>
      </c>
      <c r="N126" s="80">
        <v>-0.5</v>
      </c>
      <c r="O126" s="80" t="str">
        <f>IF(COUNT(R124:R132)=COUNTIF(R124:R132,0),"Unanimidade",_xlfn.CONCAT(COUNTIF(R124:R132,0)," x ",COUNTIF(R124:R132,"&lt;&gt;0")))</f>
        <v>Unanimidade</v>
      </c>
      <c r="P126" s="33" t="s">
        <v>24</v>
      </c>
      <c r="Q126" s="34">
        <v>-0.5</v>
      </c>
      <c r="R126" s="38">
        <f t="shared" si="8"/>
        <v>0</v>
      </c>
      <c r="S126" s="8">
        <f>1-Português!$T126</f>
        <v>1</v>
      </c>
      <c r="T126" s="8">
        <f>IF(Português!$R126&lt;&gt;0,1,0)</f>
        <v>0</v>
      </c>
      <c r="U126" s="135"/>
      <c r="V126" s="135"/>
      <c r="Y126" s="3"/>
    </row>
    <row r="127" spans="1:25" ht="15" customHeight="1" x14ac:dyDescent="0.3">
      <c r="A127" s="151"/>
      <c r="B127" s="56"/>
      <c r="C127" s="191">
        <f>K124</f>
        <v>258</v>
      </c>
      <c r="D127" s="191"/>
      <c r="E127" s="190"/>
      <c r="F127" s="190"/>
      <c r="G127" s="190"/>
      <c r="H127" s="68" t="s">
        <v>25</v>
      </c>
      <c r="I127" s="57"/>
      <c r="J127" s="151"/>
      <c r="K127" s="78">
        <v>258</v>
      </c>
      <c r="L127" s="79">
        <v>45231</v>
      </c>
      <c r="M127" s="80">
        <v>12.25</v>
      </c>
      <c r="N127" s="80">
        <v>-0.5</v>
      </c>
      <c r="O127" s="80" t="str">
        <f>IF(COUNT(R124:R132)=COUNTIF(R124:R132,0),"Unanimidade",_xlfn.CONCAT(COUNTIF(R124:R132,0)," x ",COUNTIF(R124:R132,"&lt;&gt;0")))</f>
        <v>Unanimidade</v>
      </c>
      <c r="P127" s="33" t="s">
        <v>26</v>
      </c>
      <c r="Q127" s="34">
        <v>-0.5</v>
      </c>
      <c r="R127" s="38">
        <f t="shared" si="8"/>
        <v>0</v>
      </c>
      <c r="S127" s="8">
        <f>1-Português!$T127</f>
        <v>1</v>
      </c>
      <c r="T127" s="8">
        <f>IF(Português!$R127&lt;&gt;0,1,0)</f>
        <v>0</v>
      </c>
      <c r="U127" s="135"/>
      <c r="V127" s="135"/>
      <c r="Y127" s="3"/>
    </row>
    <row r="128" spans="1:25" ht="15" customHeight="1" x14ac:dyDescent="0.3">
      <c r="A128" s="151"/>
      <c r="B128" s="56"/>
      <c r="C128" s="191"/>
      <c r="D128" s="191"/>
      <c r="I128" s="57"/>
      <c r="J128" s="151"/>
      <c r="K128" s="78">
        <v>258</v>
      </c>
      <c r="L128" s="79">
        <v>45231</v>
      </c>
      <c r="M128" s="80">
        <v>12.25</v>
      </c>
      <c r="N128" s="80">
        <v>-0.5</v>
      </c>
      <c r="O128" s="80" t="str">
        <f>IF(COUNT(R124:R132)=COUNTIF(R124:R132,0),"Unanimidade",_xlfn.CONCAT(COUNTIF(R124:R132,0)," x ",COUNTIF(R124:R132,"&lt;&gt;0")))</f>
        <v>Unanimidade</v>
      </c>
      <c r="P128" s="33" t="s">
        <v>36</v>
      </c>
      <c r="Q128" s="34">
        <v>-0.5</v>
      </c>
      <c r="R128" s="38">
        <f t="shared" si="8"/>
        <v>0</v>
      </c>
      <c r="S128" s="8">
        <f>1-Português!$T128</f>
        <v>1</v>
      </c>
      <c r="T128" s="8">
        <f>IF(Português!$R128&lt;&gt;0,1,0)</f>
        <v>0</v>
      </c>
      <c r="U128" s="135"/>
      <c r="V128" s="135"/>
      <c r="Y128" s="3"/>
    </row>
    <row r="129" spans="1:25" ht="15" customHeight="1" x14ac:dyDescent="0.3">
      <c r="A129" s="151"/>
      <c r="B129" s="56"/>
      <c r="C129" s="44"/>
      <c r="D129" s="44"/>
      <c r="E129" s="72" t="s">
        <v>29</v>
      </c>
      <c r="F129" s="89" t="str">
        <f>IF(COUNT(R124:R132)=COUNTIF(R124:R132,0),"Unanimidade",_xlfn.CONCAT(COUNTIF(R124:R132,0)," x ",COUNTIF(R124:R132,"&lt;&gt;0")))</f>
        <v>Unanimidade</v>
      </c>
      <c r="G129" s="67"/>
      <c r="H129" s="67"/>
      <c r="I129" s="57">
        <f>M134</f>
        <v>12.75</v>
      </c>
      <c r="J129" s="151"/>
      <c r="K129" s="78">
        <v>258</v>
      </c>
      <c r="L129" s="79">
        <v>45231</v>
      </c>
      <c r="M129" s="80">
        <v>12.25</v>
      </c>
      <c r="N129" s="80">
        <v>-0.5</v>
      </c>
      <c r="O129" s="80" t="str">
        <f>IF(COUNT(R124:R132)=COUNTIF(R124:R132,0),"Unanimidade",_xlfn.CONCAT(COUNTIF(R124:R132,0)," x ",COUNTIF(R124:R132,"&lt;&gt;0")))</f>
        <v>Unanimidade</v>
      </c>
      <c r="P129" s="33" t="s">
        <v>27</v>
      </c>
      <c r="Q129" s="34">
        <v>-0.5</v>
      </c>
      <c r="R129" s="38">
        <f t="shared" si="8"/>
        <v>0</v>
      </c>
      <c r="S129" s="8">
        <f>1-Português!$T129</f>
        <v>1</v>
      </c>
      <c r="T129" s="8">
        <f>IF(Português!$R129&lt;&gt;0,1,0)</f>
        <v>0</v>
      </c>
      <c r="U129" s="135"/>
      <c r="V129" s="135"/>
      <c r="Y129" s="3"/>
    </row>
    <row r="130" spans="1:25" ht="15" customHeight="1" x14ac:dyDescent="0.3">
      <c r="A130" s="151"/>
      <c r="B130" s="56"/>
      <c r="C130" s="48">
        <f>L124</f>
        <v>45231</v>
      </c>
      <c r="D130" s="48"/>
      <c r="E130" s="72" t="s">
        <v>35</v>
      </c>
      <c r="F130" s="50">
        <f>M132-M133</f>
        <v>-0.5</v>
      </c>
      <c r="G130" s="49"/>
      <c r="H130" s="51"/>
      <c r="I130" s="57">
        <f>M133</f>
        <v>12.75</v>
      </c>
      <c r="J130" s="151"/>
      <c r="K130" s="78">
        <v>258</v>
      </c>
      <c r="L130" s="79">
        <v>45231</v>
      </c>
      <c r="M130" s="80">
        <v>12.25</v>
      </c>
      <c r="N130" s="80">
        <v>-0.5</v>
      </c>
      <c r="O130" s="80" t="str">
        <f>IF(COUNT(R124:R132)=COUNTIF(R124:R132,0),"Unanimidade",_xlfn.CONCAT(COUNTIF(R124:R132,0)," x ",COUNTIF(R124:R132,"&lt;&gt;0")))</f>
        <v>Unanimidade</v>
      </c>
      <c r="P130" s="33" t="s">
        <v>37</v>
      </c>
      <c r="Q130" s="34">
        <v>-0.5</v>
      </c>
      <c r="R130" s="38">
        <f t="shared" si="8"/>
        <v>0</v>
      </c>
      <c r="S130" s="8">
        <f>1-Português!$T130</f>
        <v>1</v>
      </c>
      <c r="T130" s="8">
        <f>IF(Português!$R130&lt;&gt;0,1,0)</f>
        <v>0</v>
      </c>
      <c r="U130" s="135"/>
      <c r="V130" s="135"/>
      <c r="Y130" s="3"/>
    </row>
    <row r="131" spans="1:25" ht="15" customHeight="1" x14ac:dyDescent="0.3">
      <c r="A131" s="151"/>
      <c r="B131" s="56"/>
      <c r="C131" s="70"/>
      <c r="D131" s="43"/>
      <c r="E131" s="43"/>
      <c r="F131" s="92"/>
      <c r="G131" s="50"/>
      <c r="H131" s="51"/>
      <c r="I131" s="57">
        <f>M132</f>
        <v>12.25</v>
      </c>
      <c r="J131" s="151"/>
      <c r="K131" s="78">
        <v>258</v>
      </c>
      <c r="L131" s="79">
        <v>45231</v>
      </c>
      <c r="M131" s="80">
        <v>12.25</v>
      </c>
      <c r="N131" s="80">
        <v>-0.5</v>
      </c>
      <c r="O131" s="80" t="str">
        <f>IF(COUNT(R124:R132)=COUNTIF(R124:R132,0),"Unanimidade",_xlfn.CONCAT(COUNTIF(R124:R132,0)," x ",COUNTIF(R124:R132,"&lt;&gt;0")))</f>
        <v>Unanimidade</v>
      </c>
      <c r="P131" s="33" t="s">
        <v>30</v>
      </c>
      <c r="Q131" s="34">
        <v>-0.5</v>
      </c>
      <c r="R131" s="38">
        <f t="shared" si="8"/>
        <v>0</v>
      </c>
      <c r="S131" s="8">
        <f>1-Português!$T131</f>
        <v>1</v>
      </c>
      <c r="T131" s="8">
        <f>IF(Português!$R131&lt;&gt;0,1,0)</f>
        <v>0</v>
      </c>
      <c r="U131" s="135"/>
      <c r="V131" s="135"/>
      <c r="Y131" s="3"/>
    </row>
    <row r="132" spans="1:25" ht="15" customHeight="1" thickBot="1" x14ac:dyDescent="0.35">
      <c r="A132" s="151"/>
      <c r="B132" s="58"/>
      <c r="C132" s="71"/>
      <c r="D132" s="59"/>
      <c r="G132" s="60"/>
      <c r="H132" s="61"/>
      <c r="I132" s="62">
        <f>M131</f>
        <v>12.25</v>
      </c>
      <c r="J132" s="151"/>
      <c r="K132" s="81">
        <v>258</v>
      </c>
      <c r="L132" s="82">
        <v>45231</v>
      </c>
      <c r="M132" s="83">
        <v>12.25</v>
      </c>
      <c r="N132" s="83">
        <v>-0.5</v>
      </c>
      <c r="O132" s="83" t="str">
        <f>IF(COUNT(R124:R132)=COUNTIF(R124:R132,0),"Unanimidade",_xlfn.CONCAT(COUNTIF(R124:R132,0)," x ",COUNTIF(R124:R132,"&lt;&gt;0")))</f>
        <v>Unanimidade</v>
      </c>
      <c r="P132" s="39" t="s">
        <v>33</v>
      </c>
      <c r="Q132" s="40">
        <v>-0.5</v>
      </c>
      <c r="R132" s="41">
        <f t="shared" si="8"/>
        <v>0</v>
      </c>
      <c r="S132" s="8">
        <f>1-Português!$T132</f>
        <v>1</v>
      </c>
      <c r="T132" s="8">
        <f>IF(Português!$R132&lt;&gt;0,1,0)</f>
        <v>0</v>
      </c>
      <c r="U132" s="135"/>
      <c r="V132" s="135"/>
      <c r="Y132" s="3"/>
    </row>
    <row r="133" spans="1:25" ht="15" customHeight="1" x14ac:dyDescent="0.3">
      <c r="A133" s="151"/>
      <c r="B133" s="53"/>
      <c r="C133" s="69"/>
      <c r="D133" s="54"/>
      <c r="E133" s="93"/>
      <c r="F133" s="94"/>
      <c r="G133" s="44"/>
      <c r="H133" s="51"/>
      <c r="I133" s="55"/>
      <c r="J133" s="151"/>
      <c r="K133" s="75">
        <v>257</v>
      </c>
      <c r="L133" s="76">
        <v>45189</v>
      </c>
      <c r="M133" s="77">
        <v>12.75</v>
      </c>
      <c r="N133" s="77">
        <v>-0.5</v>
      </c>
      <c r="O133" s="77" t="str">
        <f>IF(COUNT(R133:R141)=COUNTIF(R133:R141,0),"Unanimidade",_xlfn.CONCAT(COUNTIF(R133:R141,0)," x ",COUNTIF(R133:R141,"&lt;&gt;0")))</f>
        <v>Unanimidade</v>
      </c>
      <c r="P133" s="35" t="s">
        <v>21</v>
      </c>
      <c r="Q133" s="36">
        <v>-0.5</v>
      </c>
      <c r="R133" s="37">
        <f t="shared" si="8"/>
        <v>0</v>
      </c>
      <c r="S133" s="8">
        <f>1-Português!$T133</f>
        <v>1</v>
      </c>
      <c r="T133" s="8">
        <f>IF(Português!$R133&lt;&gt;0,1,0)</f>
        <v>0</v>
      </c>
      <c r="U133" s="135"/>
      <c r="V133" s="135"/>
      <c r="Y133" s="3"/>
    </row>
    <row r="134" spans="1:25" ht="15" customHeight="1" x14ac:dyDescent="0.3">
      <c r="A134" s="151"/>
      <c r="B134" s="56"/>
      <c r="C134" s="70"/>
      <c r="D134" s="43"/>
      <c r="E134" s="46"/>
      <c r="F134" s="90" t="str">
        <f>IF(M141=M142,"Manutenção em",IF(M141&gt;M142,"Aumento para","Redução para"))</f>
        <v>Redução para</v>
      </c>
      <c r="G134" s="47"/>
      <c r="H134" s="52"/>
      <c r="I134" s="57"/>
      <c r="J134" s="151"/>
      <c r="K134" s="78">
        <v>257</v>
      </c>
      <c r="L134" s="79">
        <v>45189</v>
      </c>
      <c r="M134" s="80">
        <v>12.75</v>
      </c>
      <c r="N134" s="80">
        <v>-0.5</v>
      </c>
      <c r="O134" s="80" t="str">
        <f>IF(COUNT(R133:R141)=COUNTIF(R133:R141,0),"Unanimidade",_xlfn.CONCAT(COUNTIF(R133:R141,0)," x ",COUNTIF(R133:R141,"&lt;&gt;0")))</f>
        <v>Unanimidade</v>
      </c>
      <c r="P134" s="33" t="s">
        <v>22</v>
      </c>
      <c r="Q134" s="34">
        <v>-0.5</v>
      </c>
      <c r="R134" s="38">
        <f t="shared" si="8"/>
        <v>0</v>
      </c>
      <c r="S134" s="8">
        <f>1-Português!$T134</f>
        <v>1</v>
      </c>
      <c r="T134" s="8">
        <f>IF(Português!$R134&lt;&gt;0,1,0)</f>
        <v>0</v>
      </c>
      <c r="U134" s="135"/>
      <c r="V134" s="135"/>
      <c r="Y134" s="3"/>
    </row>
    <row r="135" spans="1:25" ht="15" customHeight="1" x14ac:dyDescent="0.3">
      <c r="A135" s="151"/>
      <c r="B135" s="56"/>
      <c r="C135" s="45" t="s">
        <v>23</v>
      </c>
      <c r="D135" s="45"/>
      <c r="E135" s="190">
        <f>M133</f>
        <v>12.75</v>
      </c>
      <c r="F135" s="190"/>
      <c r="G135" s="190"/>
      <c r="H135" s="67"/>
      <c r="I135" s="57"/>
      <c r="J135" s="151"/>
      <c r="K135" s="78">
        <v>257</v>
      </c>
      <c r="L135" s="79">
        <v>45189</v>
      </c>
      <c r="M135" s="80">
        <v>12.75</v>
      </c>
      <c r="N135" s="80">
        <v>-0.5</v>
      </c>
      <c r="O135" s="80" t="str">
        <f>IF(COUNT(R133:R141)=COUNTIF(R133:R141,0),"Unanimidade",_xlfn.CONCAT(COUNTIF(R133:R141,0)," x ",COUNTIF(R133:R141,"&lt;&gt;0")))</f>
        <v>Unanimidade</v>
      </c>
      <c r="P135" s="33" t="s">
        <v>24</v>
      </c>
      <c r="Q135" s="34">
        <v>-0.5</v>
      </c>
      <c r="R135" s="38">
        <f t="shared" si="8"/>
        <v>0</v>
      </c>
      <c r="S135" s="8">
        <f>1-Português!$T135</f>
        <v>1</v>
      </c>
      <c r="T135" s="8">
        <f>IF(Português!$R135&lt;&gt;0,1,0)</f>
        <v>0</v>
      </c>
      <c r="U135" s="135"/>
      <c r="V135" s="135"/>
      <c r="Y135" s="3"/>
    </row>
    <row r="136" spans="1:25" ht="15" customHeight="1" x14ac:dyDescent="0.3">
      <c r="A136" s="151"/>
      <c r="B136" s="56"/>
      <c r="C136" s="191">
        <f>K133</f>
        <v>257</v>
      </c>
      <c r="D136" s="191"/>
      <c r="E136" s="190"/>
      <c r="F136" s="190"/>
      <c r="G136" s="190"/>
      <c r="H136" s="68" t="s">
        <v>25</v>
      </c>
      <c r="I136" s="57"/>
      <c r="J136" s="151"/>
      <c r="K136" s="78">
        <v>257</v>
      </c>
      <c r="L136" s="79">
        <v>45189</v>
      </c>
      <c r="M136" s="80">
        <v>12.75</v>
      </c>
      <c r="N136" s="80">
        <v>-0.5</v>
      </c>
      <c r="O136" s="80" t="str">
        <f>IF(COUNT(R133:R141)=COUNTIF(R133:R141,0),"Unanimidade",_xlfn.CONCAT(COUNTIF(R133:R141,0)," x ",COUNTIF(R133:R141,"&lt;&gt;0")))</f>
        <v>Unanimidade</v>
      </c>
      <c r="P136" s="33" t="s">
        <v>26</v>
      </c>
      <c r="Q136" s="34">
        <v>-0.5</v>
      </c>
      <c r="R136" s="38">
        <f t="shared" si="8"/>
        <v>0</v>
      </c>
      <c r="S136" s="8">
        <f>1-Português!$T136</f>
        <v>1</v>
      </c>
      <c r="T136" s="8">
        <f>IF(Português!$R136&lt;&gt;0,1,0)</f>
        <v>0</v>
      </c>
      <c r="U136" s="135"/>
      <c r="V136" s="135"/>
      <c r="Y136" s="3"/>
    </row>
    <row r="137" spans="1:25" ht="15" customHeight="1" x14ac:dyDescent="0.3">
      <c r="A137" s="151"/>
      <c r="B137" s="56"/>
      <c r="C137" s="191"/>
      <c r="D137" s="191"/>
      <c r="I137" s="57"/>
      <c r="J137" s="151"/>
      <c r="K137" s="78">
        <v>257</v>
      </c>
      <c r="L137" s="79">
        <v>45189</v>
      </c>
      <c r="M137" s="80">
        <v>12.75</v>
      </c>
      <c r="N137" s="80">
        <v>-0.5</v>
      </c>
      <c r="O137" s="80" t="str">
        <f>IF(COUNT(R133:R141)=COUNTIF(R133:R141,0),"Unanimidade",_xlfn.CONCAT(COUNTIF(R133:R141,0)," x ",COUNTIF(R133:R141,"&lt;&gt;0")))</f>
        <v>Unanimidade</v>
      </c>
      <c r="P137" s="33" t="s">
        <v>36</v>
      </c>
      <c r="Q137" s="34">
        <v>-0.5</v>
      </c>
      <c r="R137" s="38">
        <f t="shared" si="8"/>
        <v>0</v>
      </c>
      <c r="S137" s="8">
        <f>1-Português!$T137</f>
        <v>1</v>
      </c>
      <c r="T137" s="8">
        <f>IF(Português!$R137&lt;&gt;0,1,0)</f>
        <v>0</v>
      </c>
      <c r="U137" s="135"/>
      <c r="V137" s="135"/>
      <c r="Y137" s="3"/>
    </row>
    <row r="138" spans="1:25" ht="15" customHeight="1" x14ac:dyDescent="0.3">
      <c r="A138" s="151"/>
      <c r="B138" s="56"/>
      <c r="C138" s="44"/>
      <c r="D138" s="44"/>
      <c r="E138" s="72" t="s">
        <v>29</v>
      </c>
      <c r="F138" s="89" t="str">
        <f>IF(COUNT(R133:R141)=COUNTIF(R133:R141,0),"Unanimidade",_xlfn.CONCAT(COUNTIF(R133:R141,0)," x ",COUNTIF(R133:R141,"&lt;&gt;0")))</f>
        <v>Unanimidade</v>
      </c>
      <c r="G138" s="67"/>
      <c r="H138" s="67"/>
      <c r="I138" s="57">
        <f>M143</f>
        <v>13.25</v>
      </c>
      <c r="J138" s="151"/>
      <c r="K138" s="78">
        <v>257</v>
      </c>
      <c r="L138" s="79">
        <v>45189</v>
      </c>
      <c r="M138" s="80">
        <v>12.75</v>
      </c>
      <c r="N138" s="80">
        <v>-0.5</v>
      </c>
      <c r="O138" s="80" t="str">
        <f>IF(COUNT(R133:R141)=COUNTIF(R133:R141,0),"Unanimidade",_xlfn.CONCAT(COUNTIF(R133:R141,0)," x ",COUNTIF(R133:R141,"&lt;&gt;0")))</f>
        <v>Unanimidade</v>
      </c>
      <c r="P138" s="33" t="s">
        <v>27</v>
      </c>
      <c r="Q138" s="34">
        <v>-0.5</v>
      </c>
      <c r="R138" s="38">
        <f t="shared" si="8"/>
        <v>0</v>
      </c>
      <c r="S138" s="8">
        <f>1-Português!$T138</f>
        <v>1</v>
      </c>
      <c r="T138" s="8">
        <f>IF(Português!$R138&lt;&gt;0,1,0)</f>
        <v>0</v>
      </c>
      <c r="U138" s="135"/>
      <c r="V138" s="135"/>
      <c r="Y138" s="3"/>
    </row>
    <row r="139" spans="1:25" ht="15" customHeight="1" x14ac:dyDescent="0.3">
      <c r="A139" s="151"/>
      <c r="B139" s="56"/>
      <c r="C139" s="48">
        <f>L133</f>
        <v>45189</v>
      </c>
      <c r="D139" s="48"/>
      <c r="E139" s="72" t="s">
        <v>35</v>
      </c>
      <c r="F139" s="50">
        <f>M141-M142</f>
        <v>-0.5</v>
      </c>
      <c r="G139" s="49"/>
      <c r="H139" s="51"/>
      <c r="I139" s="57">
        <f>M142</f>
        <v>13.25</v>
      </c>
      <c r="J139" s="151"/>
      <c r="K139" s="78">
        <v>257</v>
      </c>
      <c r="L139" s="79">
        <v>45189</v>
      </c>
      <c r="M139" s="80">
        <v>12.75</v>
      </c>
      <c r="N139" s="80">
        <v>-0.5</v>
      </c>
      <c r="O139" s="80" t="str">
        <f>IF(COUNT(R133:R141)=COUNTIF(R133:R141,0),"Unanimidade",_xlfn.CONCAT(COUNTIF(R133:R141,0)," x ",COUNTIF(R133:R141,"&lt;&gt;0")))</f>
        <v>Unanimidade</v>
      </c>
      <c r="P139" s="33" t="s">
        <v>37</v>
      </c>
      <c r="Q139" s="34">
        <v>-0.5</v>
      </c>
      <c r="R139" s="38">
        <f t="shared" si="8"/>
        <v>0</v>
      </c>
      <c r="S139" s="8">
        <f>1-Português!$T139</f>
        <v>1</v>
      </c>
      <c r="T139" s="8">
        <f>IF(Português!$R139&lt;&gt;0,1,0)</f>
        <v>0</v>
      </c>
      <c r="U139" s="135"/>
      <c r="V139" s="135"/>
      <c r="Y139" s="3"/>
    </row>
    <row r="140" spans="1:25" ht="15" customHeight="1" x14ac:dyDescent="0.3">
      <c r="A140" s="151"/>
      <c r="B140" s="56"/>
      <c r="C140" s="70"/>
      <c r="D140" s="43"/>
      <c r="E140" s="43"/>
      <c r="F140" s="92"/>
      <c r="G140" s="50"/>
      <c r="H140" s="51"/>
      <c r="I140" s="57">
        <f>M141</f>
        <v>12.75</v>
      </c>
      <c r="J140" s="151"/>
      <c r="K140" s="78">
        <v>257</v>
      </c>
      <c r="L140" s="79">
        <v>45189</v>
      </c>
      <c r="M140" s="80">
        <v>12.75</v>
      </c>
      <c r="N140" s="80">
        <v>-0.5</v>
      </c>
      <c r="O140" s="80" t="str">
        <f>IF(COUNT(R133:R141)=COUNTIF(R133:R141,0),"Unanimidade",_xlfn.CONCAT(COUNTIF(R133:R141,0)," x ",COUNTIF(R133:R141,"&lt;&gt;0")))</f>
        <v>Unanimidade</v>
      </c>
      <c r="P140" s="33" t="s">
        <v>30</v>
      </c>
      <c r="Q140" s="34">
        <v>-0.5</v>
      </c>
      <c r="R140" s="38">
        <f t="shared" si="8"/>
        <v>0</v>
      </c>
      <c r="S140" s="8">
        <f>1-Português!$T140</f>
        <v>1</v>
      </c>
      <c r="T140" s="8">
        <f>IF(Português!$R140&lt;&gt;0,1,0)</f>
        <v>0</v>
      </c>
      <c r="U140" s="135"/>
      <c r="V140" s="135"/>
      <c r="Y140" s="3"/>
    </row>
    <row r="141" spans="1:25" ht="15" customHeight="1" thickBot="1" x14ac:dyDescent="0.35">
      <c r="A141" s="151"/>
      <c r="B141" s="58"/>
      <c r="C141" s="71"/>
      <c r="D141" s="59"/>
      <c r="G141" s="60"/>
      <c r="H141" s="61"/>
      <c r="I141" s="62">
        <f>M140</f>
        <v>12.75</v>
      </c>
      <c r="J141" s="151"/>
      <c r="K141" s="81">
        <v>257</v>
      </c>
      <c r="L141" s="82">
        <v>45189</v>
      </c>
      <c r="M141" s="83">
        <v>12.75</v>
      </c>
      <c r="N141" s="83">
        <v>-0.5</v>
      </c>
      <c r="O141" s="83" t="str">
        <f>IF(COUNT(R133:R141)=COUNTIF(R133:R141,0),"Unanimidade",_xlfn.CONCAT(COUNTIF(R133:R141,0)," x ",COUNTIF(R133:R141,"&lt;&gt;0")))</f>
        <v>Unanimidade</v>
      </c>
      <c r="P141" s="39" t="s">
        <v>33</v>
      </c>
      <c r="Q141" s="40">
        <v>-0.5</v>
      </c>
      <c r="R141" s="41">
        <f t="shared" si="8"/>
        <v>0</v>
      </c>
      <c r="S141" s="8">
        <f>1-Português!$T141</f>
        <v>1</v>
      </c>
      <c r="T141" s="8">
        <f>IF(Português!$R141&lt;&gt;0,1,0)</f>
        <v>0</v>
      </c>
      <c r="U141" s="135"/>
      <c r="V141" s="135"/>
      <c r="Y141" s="3"/>
    </row>
    <row r="142" spans="1:25" ht="15" customHeight="1" x14ac:dyDescent="0.3">
      <c r="A142" s="151"/>
      <c r="B142" s="53"/>
      <c r="C142" s="69"/>
      <c r="D142" s="54"/>
      <c r="E142" s="93"/>
      <c r="F142" s="94"/>
      <c r="G142" s="44"/>
      <c r="H142" s="51"/>
      <c r="I142" s="55"/>
      <c r="J142" s="151"/>
      <c r="K142" s="75">
        <v>256</v>
      </c>
      <c r="L142" s="76">
        <v>45140</v>
      </c>
      <c r="M142" s="77">
        <v>13.25</v>
      </c>
      <c r="N142" s="77">
        <v>-0.5</v>
      </c>
      <c r="O142" s="77" t="str">
        <f>IF(COUNT(R142:R150)=COUNTIF(R142:R150,0),"Unanimidade",_xlfn.CONCAT(COUNTIF(R142:R150,0)," x ",COUNTIF(R142:R150,"&lt;&gt;0")))</f>
        <v>5 x 4</v>
      </c>
      <c r="P142" s="35" t="s">
        <v>21</v>
      </c>
      <c r="Q142" s="36">
        <v>-0.5</v>
      </c>
      <c r="R142" s="37">
        <f t="shared" si="8"/>
        <v>0</v>
      </c>
      <c r="S142" s="8">
        <f>1-Português!$T142</f>
        <v>1</v>
      </c>
      <c r="T142" s="8">
        <f>IF(Português!$R142&lt;&gt;0,1,0)</f>
        <v>0</v>
      </c>
      <c r="U142" s="135"/>
      <c r="V142" s="135"/>
      <c r="Y142" s="3"/>
    </row>
    <row r="143" spans="1:25" ht="15" customHeight="1" x14ac:dyDescent="0.3">
      <c r="A143" s="151"/>
      <c r="B143" s="56"/>
      <c r="C143" s="70"/>
      <c r="D143" s="43"/>
      <c r="E143" s="46"/>
      <c r="F143" s="90" t="str">
        <f>IF(M150=M151,"Manutenção em",IF(M150&gt;M151,"Aumento para","Redução para"))</f>
        <v>Redução para</v>
      </c>
      <c r="G143" s="47"/>
      <c r="H143" s="52"/>
      <c r="I143" s="57"/>
      <c r="J143" s="151"/>
      <c r="K143" s="78">
        <v>256</v>
      </c>
      <c r="L143" s="79">
        <v>45140</v>
      </c>
      <c r="M143" s="80">
        <v>13.25</v>
      </c>
      <c r="N143" s="80">
        <v>-0.5</v>
      </c>
      <c r="O143" s="80" t="str">
        <f>IF(COUNT(R142:R150)=COUNTIF(R142:R150,0),"Unanimidade",_xlfn.CONCAT(COUNTIF(R142:R150,0)," x ",COUNTIF(R142:R150,"&lt;&gt;0")))</f>
        <v>5 x 4</v>
      </c>
      <c r="P143" s="33" t="s">
        <v>22</v>
      </c>
      <c r="Q143" s="34">
        <v>-0.5</v>
      </c>
      <c r="R143" s="38">
        <f t="shared" si="8"/>
        <v>0</v>
      </c>
      <c r="S143" s="8">
        <f>1-Português!$T143</f>
        <v>1</v>
      </c>
      <c r="T143" s="8">
        <f>IF(Português!$R143&lt;&gt;0,1,0)</f>
        <v>0</v>
      </c>
      <c r="U143" s="135"/>
      <c r="V143" s="135"/>
      <c r="Y143" s="3"/>
    </row>
    <row r="144" spans="1:25" ht="15" customHeight="1" x14ac:dyDescent="0.3">
      <c r="A144" s="151"/>
      <c r="B144" s="56"/>
      <c r="C144" s="45" t="s">
        <v>23</v>
      </c>
      <c r="D144" s="45"/>
      <c r="E144" s="190">
        <f>M142</f>
        <v>13.25</v>
      </c>
      <c r="F144" s="190"/>
      <c r="G144" s="190"/>
      <c r="H144" s="67"/>
      <c r="I144" s="57"/>
      <c r="J144" s="151"/>
      <c r="K144" s="78">
        <v>256</v>
      </c>
      <c r="L144" s="79">
        <v>45140</v>
      </c>
      <c r="M144" s="80">
        <v>13.25</v>
      </c>
      <c r="N144" s="80">
        <v>-0.5</v>
      </c>
      <c r="O144" s="80" t="str">
        <f>IF(COUNT(R142:R150)=COUNTIF(R142:R150,0),"Unanimidade",_xlfn.CONCAT(COUNTIF(R142:R150,0)," x ",COUNTIF(R142:R150,"&lt;&gt;0")))</f>
        <v>5 x 4</v>
      </c>
      <c r="P144" s="33" t="s">
        <v>24</v>
      </c>
      <c r="Q144" s="34">
        <v>-0.5</v>
      </c>
      <c r="R144" s="38">
        <f t="shared" si="8"/>
        <v>0</v>
      </c>
      <c r="S144" s="8">
        <f>1-Português!$T144</f>
        <v>1</v>
      </c>
      <c r="T144" s="8">
        <f>IF(Português!$R144&lt;&gt;0,1,0)</f>
        <v>0</v>
      </c>
      <c r="U144" s="135"/>
      <c r="V144" s="135"/>
      <c r="Y144" s="3"/>
    </row>
    <row r="145" spans="1:25" ht="15" customHeight="1" x14ac:dyDescent="0.3">
      <c r="A145" s="151"/>
      <c r="B145" s="56"/>
      <c r="C145" s="191">
        <f>K142</f>
        <v>256</v>
      </c>
      <c r="D145" s="191"/>
      <c r="E145" s="190"/>
      <c r="F145" s="190"/>
      <c r="G145" s="190"/>
      <c r="H145" s="68" t="s">
        <v>25</v>
      </c>
      <c r="I145" s="57"/>
      <c r="J145" s="151"/>
      <c r="K145" s="78">
        <v>256</v>
      </c>
      <c r="L145" s="79">
        <v>45140</v>
      </c>
      <c r="M145" s="80">
        <v>13.25</v>
      </c>
      <c r="N145" s="80">
        <v>-0.5</v>
      </c>
      <c r="O145" s="80" t="str">
        <f>IF(COUNT(R142:R150)=COUNTIF(R142:R150,0),"Unanimidade",_xlfn.CONCAT(COUNTIF(R142:R150,0)," x ",COUNTIF(R142:R150,"&lt;&gt;0")))</f>
        <v>5 x 4</v>
      </c>
      <c r="P145" s="33" t="s">
        <v>26</v>
      </c>
      <c r="Q145" s="34">
        <v>-0.25</v>
      </c>
      <c r="R145" s="38">
        <f t="shared" si="8"/>
        <v>0.25</v>
      </c>
      <c r="S145" s="8">
        <f>1-Português!$T145</f>
        <v>0</v>
      </c>
      <c r="T145" s="8">
        <f>IF(Português!$R145&lt;&gt;0,1,0)</f>
        <v>1</v>
      </c>
      <c r="U145" s="135"/>
      <c r="V145" s="135"/>
      <c r="Y145" s="3"/>
    </row>
    <row r="146" spans="1:25" ht="15" customHeight="1" x14ac:dyDescent="0.3">
      <c r="A146" s="151"/>
      <c r="B146" s="56"/>
      <c r="C146" s="191"/>
      <c r="D146" s="191"/>
      <c r="I146" s="57"/>
      <c r="J146" s="151"/>
      <c r="K146" s="78">
        <v>256</v>
      </c>
      <c r="L146" s="79">
        <v>45140</v>
      </c>
      <c r="M146" s="80">
        <v>13.25</v>
      </c>
      <c r="N146" s="80">
        <v>-0.5</v>
      </c>
      <c r="O146" s="80" t="str">
        <f>IF(COUNT(R142:R150)=COUNTIF(R142:R150,0),"Unanimidade",_xlfn.CONCAT(COUNTIF(R142:R150,0)," x ",COUNTIF(R142:R150,"&lt;&gt;0")))</f>
        <v>5 x 4</v>
      </c>
      <c r="P146" s="33" t="s">
        <v>36</v>
      </c>
      <c r="Q146" s="34">
        <v>-0.25</v>
      </c>
      <c r="R146" s="38">
        <f t="shared" si="8"/>
        <v>0.25</v>
      </c>
      <c r="S146" s="8">
        <f>1-Português!$T146</f>
        <v>0</v>
      </c>
      <c r="T146" s="8">
        <f>IF(Português!$R146&lt;&gt;0,1,0)</f>
        <v>1</v>
      </c>
      <c r="U146" s="135"/>
      <c r="V146" s="135"/>
      <c r="Y146" s="3"/>
    </row>
    <row r="147" spans="1:25" ht="15" customHeight="1" x14ac:dyDescent="0.3">
      <c r="A147" s="151"/>
      <c r="B147" s="56"/>
      <c r="C147" s="44"/>
      <c r="D147" s="44"/>
      <c r="E147" s="72" t="s">
        <v>29</v>
      </c>
      <c r="F147" s="89" t="str">
        <f>IF(COUNT(R142:R150)=COUNTIF(R142:R150,0),"Unanimidade",_xlfn.CONCAT(COUNTIF(R142:R150,0)," x ",COUNTIF(R142:R150,"&lt;&gt;0")))</f>
        <v>5 x 4</v>
      </c>
      <c r="G147" s="67"/>
      <c r="H147" s="67"/>
      <c r="I147" s="57">
        <f>M152</f>
        <v>13.75</v>
      </c>
      <c r="J147" s="151"/>
      <c r="K147" s="78">
        <v>256</v>
      </c>
      <c r="L147" s="79">
        <v>45140</v>
      </c>
      <c r="M147" s="80">
        <v>13.25</v>
      </c>
      <c r="N147" s="80">
        <v>-0.5</v>
      </c>
      <c r="O147" s="80" t="str">
        <f>IF(COUNT(R142:R150)=COUNTIF(R142:R150,0),"Unanimidade",_xlfn.CONCAT(COUNTIF(R142:R150,0)," x ",COUNTIF(R142:R150,"&lt;&gt;0")))</f>
        <v>5 x 4</v>
      </c>
      <c r="P147" s="33" t="s">
        <v>27</v>
      </c>
      <c r="Q147" s="34">
        <v>-0.5</v>
      </c>
      <c r="R147" s="38">
        <f t="shared" si="8"/>
        <v>0</v>
      </c>
      <c r="S147" s="8">
        <f>1-Português!$T147</f>
        <v>1</v>
      </c>
      <c r="T147" s="8">
        <f>IF(Português!$R147&lt;&gt;0,1,0)</f>
        <v>0</v>
      </c>
      <c r="U147" s="135"/>
      <c r="V147" s="135"/>
      <c r="Y147" s="3"/>
    </row>
    <row r="148" spans="1:25" ht="15" customHeight="1" x14ac:dyDescent="0.3">
      <c r="A148" s="151"/>
      <c r="B148" s="56"/>
      <c r="C148" s="48">
        <f>L142</f>
        <v>45140</v>
      </c>
      <c r="D148" s="48"/>
      <c r="E148" s="72" t="s">
        <v>35</v>
      </c>
      <c r="F148" s="50">
        <f>M150-M151</f>
        <v>-0.5</v>
      </c>
      <c r="G148" s="49"/>
      <c r="H148" s="51"/>
      <c r="I148" s="57">
        <f>M151</f>
        <v>13.75</v>
      </c>
      <c r="J148" s="151"/>
      <c r="K148" s="78">
        <v>256</v>
      </c>
      <c r="L148" s="79">
        <v>45140</v>
      </c>
      <c r="M148" s="80">
        <v>13.25</v>
      </c>
      <c r="N148" s="80">
        <v>-0.5</v>
      </c>
      <c r="O148" s="80" t="str">
        <f>IF(COUNT(R142:R150)=COUNTIF(R142:R150,0),"Unanimidade",_xlfn.CONCAT(COUNTIF(R142:R150,0)," x ",COUNTIF(R142:R150,"&lt;&gt;0")))</f>
        <v>5 x 4</v>
      </c>
      <c r="P148" s="33" t="s">
        <v>37</v>
      </c>
      <c r="Q148" s="34">
        <v>-0.25</v>
      </c>
      <c r="R148" s="38">
        <f t="shared" si="8"/>
        <v>0.25</v>
      </c>
      <c r="S148" s="8">
        <f>1-Português!$T148</f>
        <v>0</v>
      </c>
      <c r="T148" s="8">
        <f>IF(Português!$R148&lt;&gt;0,1,0)</f>
        <v>1</v>
      </c>
      <c r="U148" s="135"/>
      <c r="V148" s="135"/>
      <c r="Y148" s="3"/>
    </row>
    <row r="149" spans="1:25" ht="15" customHeight="1" x14ac:dyDescent="0.3">
      <c r="A149" s="151"/>
      <c r="B149" s="56"/>
      <c r="C149" s="70"/>
      <c r="D149" s="43"/>
      <c r="E149" s="43"/>
      <c r="F149" s="92"/>
      <c r="G149" s="50"/>
      <c r="H149" s="51"/>
      <c r="I149" s="57">
        <f>M150</f>
        <v>13.25</v>
      </c>
      <c r="J149" s="151"/>
      <c r="K149" s="78">
        <v>256</v>
      </c>
      <c r="L149" s="79">
        <v>45140</v>
      </c>
      <c r="M149" s="80">
        <v>13.25</v>
      </c>
      <c r="N149" s="80">
        <v>-0.5</v>
      </c>
      <c r="O149" s="80" t="str">
        <f>IF(COUNT(R142:R150)=COUNTIF(R142:R150,0),"Unanimidade",_xlfn.CONCAT(COUNTIF(R142:R150,0)," x ",COUNTIF(R142:R150,"&lt;&gt;0")))</f>
        <v>5 x 4</v>
      </c>
      <c r="P149" s="33" t="s">
        <v>30</v>
      </c>
      <c r="Q149" s="34">
        <v>-0.5</v>
      </c>
      <c r="R149" s="38">
        <f t="shared" si="8"/>
        <v>0</v>
      </c>
      <c r="S149" s="8">
        <f>1-Português!$T149</f>
        <v>1</v>
      </c>
      <c r="T149" s="8">
        <f>IF(Português!$R149&lt;&gt;0,1,0)</f>
        <v>0</v>
      </c>
      <c r="U149" s="135"/>
      <c r="V149" s="135"/>
      <c r="Y149" s="3"/>
    </row>
    <row r="150" spans="1:25" ht="15" customHeight="1" thickBot="1" x14ac:dyDescent="0.35">
      <c r="A150" s="151"/>
      <c r="B150" s="58"/>
      <c r="C150" s="71"/>
      <c r="D150" s="59"/>
      <c r="G150" s="60"/>
      <c r="H150" s="61"/>
      <c r="I150" s="62">
        <f>M149</f>
        <v>13.25</v>
      </c>
      <c r="J150" s="151"/>
      <c r="K150" s="81">
        <v>256</v>
      </c>
      <c r="L150" s="82">
        <v>45140</v>
      </c>
      <c r="M150" s="83">
        <v>13.25</v>
      </c>
      <c r="N150" s="83">
        <v>-0.5</v>
      </c>
      <c r="O150" s="83" t="str">
        <f>IF(COUNT(R142:R150)=COUNTIF(R142:R150,0),"Unanimidade",_xlfn.CONCAT(COUNTIF(R142:R150,0)," x ",COUNTIF(R142:R150,"&lt;&gt;0")))</f>
        <v>5 x 4</v>
      </c>
      <c r="P150" s="39" t="s">
        <v>33</v>
      </c>
      <c r="Q150" s="40">
        <v>-0.25</v>
      </c>
      <c r="R150" s="41">
        <f t="shared" si="8"/>
        <v>0.25</v>
      </c>
      <c r="S150" s="8">
        <f>1-Português!$T150</f>
        <v>0</v>
      </c>
      <c r="T150" s="8">
        <f>IF(Português!$R150&lt;&gt;0,1,0)</f>
        <v>1</v>
      </c>
      <c r="U150" s="135"/>
      <c r="V150" s="135"/>
      <c r="Y150" s="3"/>
    </row>
    <row r="151" spans="1:25" ht="15" customHeight="1" x14ac:dyDescent="0.3">
      <c r="A151" s="151"/>
      <c r="B151" s="53"/>
      <c r="C151" s="69"/>
      <c r="D151" s="54"/>
      <c r="E151" s="93"/>
      <c r="F151" s="94"/>
      <c r="G151" s="44"/>
      <c r="H151" s="51"/>
      <c r="I151" s="55"/>
      <c r="J151" s="151"/>
      <c r="K151" s="75">
        <v>255</v>
      </c>
      <c r="L151" s="76">
        <v>45098</v>
      </c>
      <c r="M151" s="77">
        <v>13.75</v>
      </c>
      <c r="N151" s="77">
        <v>0</v>
      </c>
      <c r="O151" s="77" t="str">
        <f>IF(COUNT(R151:R158)=COUNTIF(R151:R158,0),"Unanimidade",_xlfn.CONCAT(COUNTIF(R151:R158,0)," x ",COUNTIF(R151:R158,"&lt;&gt;0")))</f>
        <v>Unanimidade</v>
      </c>
      <c r="P151" s="35" t="s">
        <v>21</v>
      </c>
      <c r="Q151" s="36">
        <v>0</v>
      </c>
      <c r="R151" s="37">
        <f t="shared" si="8"/>
        <v>0</v>
      </c>
      <c r="S151" s="8">
        <f>1-Português!$T151</f>
        <v>1</v>
      </c>
      <c r="T151" s="8">
        <f>IF(Português!$R151&lt;&gt;0,1,0)</f>
        <v>0</v>
      </c>
      <c r="U151" s="135"/>
      <c r="V151" s="135"/>
      <c r="Y151" s="3"/>
    </row>
    <row r="152" spans="1:25" ht="15" customHeight="1" x14ac:dyDescent="0.3">
      <c r="A152" s="151"/>
      <c r="B152" s="56"/>
      <c r="C152" s="70"/>
      <c r="D152" s="43"/>
      <c r="E152" s="46"/>
      <c r="F152" s="90" t="str">
        <f>IF(M158=M159,"Manutenção em",IF(M158&gt;M159,"Aumento para","Redução para"))</f>
        <v>Manutenção em</v>
      </c>
      <c r="G152" s="47"/>
      <c r="H152" s="52"/>
      <c r="I152" s="57"/>
      <c r="J152" s="151"/>
      <c r="K152" s="78">
        <v>255</v>
      </c>
      <c r="L152" s="79">
        <v>45098</v>
      </c>
      <c r="M152" s="80">
        <v>13.75</v>
      </c>
      <c r="N152" s="80">
        <v>0</v>
      </c>
      <c r="O152" s="80" t="str">
        <f>IF(COUNT(R151:R158)=COUNTIF(R151:R158,0),"Unanimidade",_xlfn.CONCAT(COUNTIF(R151:R158,0)," x ",COUNTIF(R151:R158,"&lt;&gt;0")))</f>
        <v>Unanimidade</v>
      </c>
      <c r="P152" s="33" t="s">
        <v>24</v>
      </c>
      <c r="Q152" s="34">
        <v>0</v>
      </c>
      <c r="R152" s="38">
        <f t="shared" ref="R152:R215" si="9">Q152-N152</f>
        <v>0</v>
      </c>
      <c r="S152" s="8">
        <f>1-Português!$T152</f>
        <v>1</v>
      </c>
      <c r="T152" s="8">
        <f>IF(Português!$R152&lt;&gt;0,1,0)</f>
        <v>0</v>
      </c>
      <c r="U152" s="135"/>
      <c r="V152" s="135"/>
      <c r="Y152" s="3"/>
    </row>
    <row r="153" spans="1:25" ht="15" customHeight="1" x14ac:dyDescent="0.3">
      <c r="A153" s="151"/>
      <c r="B153" s="56"/>
      <c r="C153" s="45" t="s">
        <v>23</v>
      </c>
      <c r="D153" s="45"/>
      <c r="E153" s="190">
        <f>M151</f>
        <v>13.75</v>
      </c>
      <c r="F153" s="190"/>
      <c r="G153" s="190"/>
      <c r="H153" s="67"/>
      <c r="I153" s="57"/>
      <c r="J153" s="151"/>
      <c r="K153" s="78">
        <v>255</v>
      </c>
      <c r="L153" s="79">
        <v>45098</v>
      </c>
      <c r="M153" s="80">
        <v>13.75</v>
      </c>
      <c r="N153" s="80">
        <v>0</v>
      </c>
      <c r="O153" s="80" t="str">
        <f>IF(COUNT(R151:R158)=COUNTIF(R151:R158,0),"Unanimidade",_xlfn.CONCAT(COUNTIF(R151:R158,0)," x ",COUNTIF(R151:R158,"&lt;&gt;0")))</f>
        <v>Unanimidade</v>
      </c>
      <c r="P153" s="33" t="s">
        <v>26</v>
      </c>
      <c r="Q153" s="34">
        <v>0</v>
      </c>
      <c r="R153" s="38">
        <f t="shared" si="9"/>
        <v>0</v>
      </c>
      <c r="S153" s="8">
        <f>1-Português!$T153</f>
        <v>1</v>
      </c>
      <c r="T153" s="8">
        <f>IF(Português!$R153&lt;&gt;0,1,0)</f>
        <v>0</v>
      </c>
      <c r="U153" s="135"/>
      <c r="V153" s="135"/>
      <c r="Y153" s="3"/>
    </row>
    <row r="154" spans="1:25" ht="15" customHeight="1" x14ac:dyDescent="0.3">
      <c r="A154" s="151"/>
      <c r="B154" s="56"/>
      <c r="C154" s="191">
        <f>K151</f>
        <v>255</v>
      </c>
      <c r="D154" s="191"/>
      <c r="E154" s="190"/>
      <c r="F154" s="190"/>
      <c r="G154" s="190"/>
      <c r="H154" s="68" t="s">
        <v>25</v>
      </c>
      <c r="I154" s="57"/>
      <c r="J154" s="151"/>
      <c r="K154" s="78">
        <v>255</v>
      </c>
      <c r="L154" s="79">
        <v>45098</v>
      </c>
      <c r="M154" s="80">
        <v>13.75</v>
      </c>
      <c r="N154" s="80">
        <v>0</v>
      </c>
      <c r="O154" s="80" t="str">
        <f>IF(COUNT(R151:R158)=COUNTIF(R151:R158,0),"Unanimidade",_xlfn.CONCAT(COUNTIF(R151:R158,0)," x ",COUNTIF(R151:R158,"&lt;&gt;0")))</f>
        <v>Unanimidade</v>
      </c>
      <c r="P154" s="33" t="s">
        <v>36</v>
      </c>
      <c r="Q154" s="34">
        <v>0</v>
      </c>
      <c r="R154" s="38">
        <f t="shared" si="9"/>
        <v>0</v>
      </c>
      <c r="S154" s="8">
        <f>1-Português!$T154</f>
        <v>1</v>
      </c>
      <c r="T154" s="8">
        <f>IF(Português!$R154&lt;&gt;0,1,0)</f>
        <v>0</v>
      </c>
      <c r="U154" s="135"/>
      <c r="V154" s="135"/>
      <c r="Y154" s="3"/>
    </row>
    <row r="155" spans="1:25" ht="15" customHeight="1" x14ac:dyDescent="0.3">
      <c r="A155" s="151"/>
      <c r="B155" s="56"/>
      <c r="C155" s="191"/>
      <c r="D155" s="191"/>
      <c r="I155" s="57">
        <f>M160</f>
        <v>13.75</v>
      </c>
      <c r="J155" s="151"/>
      <c r="K155" s="78">
        <v>255</v>
      </c>
      <c r="L155" s="79">
        <v>45098</v>
      </c>
      <c r="M155" s="80">
        <v>13.75</v>
      </c>
      <c r="N155" s="80">
        <v>0</v>
      </c>
      <c r="O155" s="80" t="str">
        <f>IF(COUNT(R151:R158)=COUNTIF(R151:R158,0),"Unanimidade",_xlfn.CONCAT(COUNTIF(R151:R158,0)," x ",COUNTIF(R151:R158,"&lt;&gt;0")))</f>
        <v>Unanimidade</v>
      </c>
      <c r="P155" s="33" t="s">
        <v>37</v>
      </c>
      <c r="Q155" s="34">
        <v>0</v>
      </c>
      <c r="R155" s="38">
        <f t="shared" si="9"/>
        <v>0</v>
      </c>
      <c r="S155" s="8">
        <f>1-Português!$T155</f>
        <v>1</v>
      </c>
      <c r="T155" s="8">
        <f>IF(Português!$R155&lt;&gt;0,1,0)</f>
        <v>0</v>
      </c>
      <c r="U155" s="135"/>
      <c r="V155" s="135"/>
      <c r="Y155" s="3"/>
    </row>
    <row r="156" spans="1:25" ht="15" customHeight="1" x14ac:dyDescent="0.3">
      <c r="A156" s="151"/>
      <c r="B156" s="56"/>
      <c r="C156" s="44"/>
      <c r="D156" s="44"/>
      <c r="E156" s="72" t="s">
        <v>29</v>
      </c>
      <c r="F156" s="89" t="str">
        <f>IF(COUNT(R151:R159)=COUNTIF(R151:R159,0),"Unanimidade",_xlfn.CONCAT(COUNTIF(R151:R159,0)," x ",COUNTIF(R151:R159,"&lt;&gt;0")))</f>
        <v>Unanimidade</v>
      </c>
      <c r="G156" s="67"/>
      <c r="H156" s="67"/>
      <c r="I156" s="57">
        <f>M159</f>
        <v>13.75</v>
      </c>
      <c r="J156" s="151"/>
      <c r="K156" s="78">
        <v>255</v>
      </c>
      <c r="L156" s="79">
        <v>45098</v>
      </c>
      <c r="M156" s="80">
        <v>13.75</v>
      </c>
      <c r="N156" s="80">
        <v>0</v>
      </c>
      <c r="O156" s="80" t="str">
        <f>IF(COUNT(R151:R158)=COUNTIF(R151:R158,0),"Unanimidade",_xlfn.CONCAT(COUNTIF(R151:R158,0)," x ",COUNTIF(R151:R158,"&lt;&gt;0")))</f>
        <v>Unanimidade</v>
      </c>
      <c r="P156" s="33" t="s">
        <v>30</v>
      </c>
      <c r="Q156" s="34">
        <v>0</v>
      </c>
      <c r="R156" s="38">
        <f t="shared" si="9"/>
        <v>0</v>
      </c>
      <c r="S156" s="8">
        <f>1-Português!$T156</f>
        <v>1</v>
      </c>
      <c r="T156" s="8">
        <f>IF(Português!$R156&lt;&gt;0,1,0)</f>
        <v>0</v>
      </c>
      <c r="U156" s="135"/>
      <c r="V156" s="135"/>
      <c r="Y156" s="3"/>
    </row>
    <row r="157" spans="1:25" ht="15" customHeight="1" x14ac:dyDescent="0.3">
      <c r="A157" s="151"/>
      <c r="B157" s="56"/>
      <c r="C157" s="48">
        <f>L151</f>
        <v>45098</v>
      </c>
      <c r="D157" s="48"/>
      <c r="E157" s="72" t="s">
        <v>35</v>
      </c>
      <c r="F157" s="50">
        <f>M158-M159</f>
        <v>0</v>
      </c>
      <c r="G157" s="49"/>
      <c r="H157" s="51"/>
      <c r="I157" s="57">
        <f>M158</f>
        <v>13.75</v>
      </c>
      <c r="J157" s="151"/>
      <c r="K157" s="78">
        <v>255</v>
      </c>
      <c r="L157" s="79">
        <v>45098</v>
      </c>
      <c r="M157" s="80">
        <v>13.75</v>
      </c>
      <c r="N157" s="80">
        <v>0</v>
      </c>
      <c r="O157" s="80" t="str">
        <f>IF(COUNT(R151:R158)=COUNTIF(R151:R158,0),"Unanimidade",_xlfn.CONCAT(COUNTIF(R151:R158,0)," x ",COUNTIF(R151:R158,"&lt;&gt;0")))</f>
        <v>Unanimidade</v>
      </c>
      <c r="P157" s="33" t="s">
        <v>38</v>
      </c>
      <c r="Q157" s="34">
        <v>0</v>
      </c>
      <c r="R157" s="38">
        <f t="shared" si="9"/>
        <v>0</v>
      </c>
      <c r="S157" s="8">
        <f>1-Português!$T157</f>
        <v>1</v>
      </c>
      <c r="T157" s="8">
        <f>IF(Português!$R157&lt;&gt;0,1,0)</f>
        <v>0</v>
      </c>
      <c r="U157" s="135"/>
      <c r="V157" s="135"/>
      <c r="Y157" s="3"/>
    </row>
    <row r="158" spans="1:25" ht="15" customHeight="1" thickBot="1" x14ac:dyDescent="0.35">
      <c r="A158" s="151"/>
      <c r="B158" s="56"/>
      <c r="C158" s="70"/>
      <c r="D158" s="43"/>
      <c r="E158" s="43"/>
      <c r="F158" s="92"/>
      <c r="G158" s="50"/>
      <c r="H158" s="51"/>
      <c r="I158" s="57">
        <f>M157</f>
        <v>13.75</v>
      </c>
      <c r="J158" s="151"/>
      <c r="K158" s="81">
        <v>255</v>
      </c>
      <c r="L158" s="82">
        <v>45098</v>
      </c>
      <c r="M158" s="83">
        <v>13.75</v>
      </c>
      <c r="N158" s="83">
        <v>0</v>
      </c>
      <c r="O158" s="83" t="str">
        <f>IF(COUNT(R151:R158)=COUNTIF(R151:R158,0),"Unanimidade",_xlfn.CONCAT(COUNTIF(R151:R158,0)," x ",COUNTIF(R151:R158,"&lt;&gt;0")))</f>
        <v>Unanimidade</v>
      </c>
      <c r="P158" s="39" t="s">
        <v>33</v>
      </c>
      <c r="Q158" s="40">
        <v>0</v>
      </c>
      <c r="R158" s="41">
        <f t="shared" si="9"/>
        <v>0</v>
      </c>
      <c r="S158" s="8">
        <f>1-Português!$T158</f>
        <v>1</v>
      </c>
      <c r="T158" s="8">
        <f>IF(Português!$R158&lt;&gt;0,1,0)</f>
        <v>0</v>
      </c>
      <c r="U158" s="135"/>
      <c r="V158" s="135"/>
      <c r="Y158" s="3"/>
    </row>
    <row r="159" spans="1:25" ht="15" customHeight="1" x14ac:dyDescent="0.3">
      <c r="A159" s="151"/>
      <c r="B159" s="53"/>
      <c r="C159" s="69"/>
      <c r="D159" s="54"/>
      <c r="E159" s="95"/>
      <c r="F159" s="98"/>
      <c r="G159" s="96"/>
      <c r="H159" s="97"/>
      <c r="I159" s="55"/>
      <c r="J159" s="151"/>
      <c r="K159" s="75">
        <v>254</v>
      </c>
      <c r="L159" s="76">
        <v>45049</v>
      </c>
      <c r="M159" s="77">
        <v>13.75</v>
      </c>
      <c r="N159" s="77">
        <v>0</v>
      </c>
      <c r="O159" s="77" t="str">
        <f>IF(COUNT(R159:R165)=COUNTIF(R159:R165,0),"Unanimidade",_xlfn.CONCAT(COUNTIF(R159:R165,0)," x ",COUNTIF(R159:R165,"&lt;&gt;0")))</f>
        <v>Unanimidade</v>
      </c>
      <c r="P159" s="35" t="s">
        <v>21</v>
      </c>
      <c r="Q159" s="36">
        <v>0</v>
      </c>
      <c r="R159" s="37">
        <f t="shared" si="9"/>
        <v>0</v>
      </c>
      <c r="S159" s="8">
        <f>1-Português!$T159</f>
        <v>1</v>
      </c>
      <c r="T159" s="8">
        <f>IF(Português!$R159&lt;&gt;0,1,0)</f>
        <v>0</v>
      </c>
      <c r="U159" s="135"/>
      <c r="V159" s="135"/>
      <c r="Y159" s="3"/>
    </row>
    <row r="160" spans="1:25" ht="15" customHeight="1" x14ac:dyDescent="0.3">
      <c r="A160" s="151"/>
      <c r="B160" s="56"/>
      <c r="C160" s="45" t="s">
        <v>23</v>
      </c>
      <c r="D160" s="45"/>
      <c r="F160" s="90" t="str">
        <f>IF(M165=M166,"Manutenção em",IF(M165&gt;M166,"Aumento para","Redução para"))</f>
        <v>Manutenção em</v>
      </c>
      <c r="G160" s="67"/>
      <c r="H160" s="67"/>
      <c r="I160" s="57"/>
      <c r="J160" s="151"/>
      <c r="K160" s="78">
        <v>254</v>
      </c>
      <c r="L160" s="79">
        <v>45049</v>
      </c>
      <c r="M160" s="80">
        <v>13.75</v>
      </c>
      <c r="N160" s="80">
        <v>0</v>
      </c>
      <c r="O160" s="80" t="str">
        <f>IF(COUNT(R159:R165)=COUNTIF(R159:R165,0),"Unanimidade",_xlfn.CONCAT(COUNTIF(R159:R165,0)," x ",COUNTIF(R159:R165,"&lt;&gt;0")))</f>
        <v>Unanimidade</v>
      </c>
      <c r="P160" s="33" t="s">
        <v>26</v>
      </c>
      <c r="Q160" s="34">
        <v>0</v>
      </c>
      <c r="R160" s="38">
        <f t="shared" si="9"/>
        <v>0</v>
      </c>
      <c r="S160" s="8">
        <f>1-Português!$T160</f>
        <v>1</v>
      </c>
      <c r="T160" s="8">
        <f>IF(Português!$R160&lt;&gt;0,1,0)</f>
        <v>0</v>
      </c>
      <c r="U160" s="135"/>
      <c r="V160" s="135"/>
      <c r="Y160" s="3"/>
    </row>
    <row r="161" spans="1:25" ht="15" customHeight="1" x14ac:dyDescent="0.3">
      <c r="A161" s="151"/>
      <c r="B161" s="56"/>
      <c r="C161" s="191">
        <f>K159</f>
        <v>254</v>
      </c>
      <c r="D161" s="66"/>
      <c r="E161" s="190">
        <f>M159</f>
        <v>13.75</v>
      </c>
      <c r="F161" s="190"/>
      <c r="G161" s="190"/>
      <c r="H161" s="68" t="s">
        <v>25</v>
      </c>
      <c r="I161" s="57"/>
      <c r="J161" s="151"/>
      <c r="K161" s="78">
        <v>254</v>
      </c>
      <c r="L161" s="79">
        <v>45049</v>
      </c>
      <c r="M161" s="80">
        <v>13.75</v>
      </c>
      <c r="N161" s="80">
        <v>0</v>
      </c>
      <c r="O161" s="80" t="str">
        <f>IF(COUNT(R159:R165)=COUNTIF(R159:R165,0),"Unanimidade",_xlfn.CONCAT(COUNTIF(R159:R165,0)," x ",COUNTIF(R159:R165,"&lt;&gt;0")))</f>
        <v>Unanimidade</v>
      </c>
      <c r="P161" s="33" t="s">
        <v>36</v>
      </c>
      <c r="Q161" s="34">
        <v>0</v>
      </c>
      <c r="R161" s="38">
        <f t="shared" si="9"/>
        <v>0</v>
      </c>
      <c r="S161" s="8">
        <f>1-Português!$T161</f>
        <v>1</v>
      </c>
      <c r="T161" s="8">
        <f>IF(Português!$R161&lt;&gt;0,1,0)</f>
        <v>0</v>
      </c>
      <c r="U161" s="135"/>
      <c r="V161" s="135"/>
      <c r="Y161" s="3"/>
    </row>
    <row r="162" spans="1:25" ht="15" customHeight="1" x14ac:dyDescent="0.3">
      <c r="A162" s="151"/>
      <c r="B162" s="56"/>
      <c r="C162" s="191"/>
      <c r="D162" s="66"/>
      <c r="E162" s="190"/>
      <c r="F162" s="190"/>
      <c r="G162" s="190"/>
      <c r="I162" s="57">
        <f>M167</f>
        <v>13.75</v>
      </c>
      <c r="J162" s="151"/>
      <c r="K162" s="78">
        <v>254</v>
      </c>
      <c r="L162" s="79">
        <v>45049</v>
      </c>
      <c r="M162" s="80">
        <v>13.75</v>
      </c>
      <c r="N162" s="80">
        <v>0</v>
      </c>
      <c r="O162" s="80" t="str">
        <f>IF(COUNT(R159:R165)=COUNTIF(R159:R165,0),"Unanimidade",_xlfn.CONCAT(COUNTIF(R159:R165,0)," x ",COUNTIF(R159:R165,"&lt;&gt;0")))</f>
        <v>Unanimidade</v>
      </c>
      <c r="P162" s="33" t="s">
        <v>37</v>
      </c>
      <c r="Q162" s="34">
        <v>0</v>
      </c>
      <c r="R162" s="38">
        <f t="shared" si="9"/>
        <v>0</v>
      </c>
      <c r="S162" s="8">
        <f>1-Português!$T162</f>
        <v>1</v>
      </c>
      <c r="T162" s="8">
        <f>IF(Português!$R162&lt;&gt;0,1,0)</f>
        <v>0</v>
      </c>
      <c r="U162" s="135"/>
      <c r="V162" s="135"/>
      <c r="Y162" s="3"/>
    </row>
    <row r="163" spans="1:25" ht="15" customHeight="1" x14ac:dyDescent="0.3">
      <c r="A163" s="151"/>
      <c r="B163" s="56"/>
      <c r="C163" s="44"/>
      <c r="D163" s="44"/>
      <c r="E163" s="72" t="s">
        <v>29</v>
      </c>
      <c r="F163" s="89" t="str">
        <f>IF(COUNT(R158:R166)=COUNTIF(R158:R166,0),"Unanimidade",_xlfn.CONCAT(COUNTIF(R158:R166,0)," x ",COUNTIF(R158:R166,"&lt;&gt;0")))</f>
        <v>Unanimidade</v>
      </c>
      <c r="G163" s="67"/>
      <c r="H163" s="67"/>
      <c r="I163" s="57">
        <f>M166</f>
        <v>13.75</v>
      </c>
      <c r="J163" s="151"/>
      <c r="K163" s="78">
        <v>254</v>
      </c>
      <c r="L163" s="79">
        <v>45049</v>
      </c>
      <c r="M163" s="80">
        <v>13.75</v>
      </c>
      <c r="N163" s="80">
        <v>0</v>
      </c>
      <c r="O163" s="80" t="str">
        <f>IF(COUNT(R159:R165)=COUNTIF(R159:R165,0),"Unanimidade",_xlfn.CONCAT(COUNTIF(R159:R165,0)," x ",COUNTIF(R159:R165,"&lt;&gt;0")))</f>
        <v>Unanimidade</v>
      </c>
      <c r="P163" s="33" t="s">
        <v>30</v>
      </c>
      <c r="Q163" s="34">
        <v>0</v>
      </c>
      <c r="R163" s="38">
        <f t="shared" si="9"/>
        <v>0</v>
      </c>
      <c r="S163" s="8">
        <f>1-Português!$T163</f>
        <v>1</v>
      </c>
      <c r="T163" s="8">
        <f>IF(Português!$R163&lt;&gt;0,1,0)</f>
        <v>0</v>
      </c>
      <c r="U163" s="135"/>
      <c r="V163" s="135"/>
      <c r="Y163" s="3"/>
    </row>
    <row r="164" spans="1:25" ht="15" customHeight="1" x14ac:dyDescent="0.3">
      <c r="A164" s="151"/>
      <c r="B164" s="56"/>
      <c r="C164" s="48">
        <f>L159</f>
        <v>45049</v>
      </c>
      <c r="D164" s="48"/>
      <c r="E164" s="72" t="s">
        <v>35</v>
      </c>
      <c r="F164" s="50">
        <f>M166-M167</f>
        <v>0</v>
      </c>
      <c r="G164" s="49"/>
      <c r="H164" s="51"/>
      <c r="I164" s="57">
        <f>M165</f>
        <v>13.75</v>
      </c>
      <c r="J164" s="151"/>
      <c r="K164" s="78">
        <v>254</v>
      </c>
      <c r="L164" s="79">
        <v>45049</v>
      </c>
      <c r="M164" s="80">
        <v>13.75</v>
      </c>
      <c r="N164" s="80">
        <v>0</v>
      </c>
      <c r="O164" s="80" t="str">
        <f>IF(COUNT(R159:R165)=COUNTIF(R159:R165,0),"Unanimidade",_xlfn.CONCAT(COUNTIF(R159:R165,0)," x ",COUNTIF(R159:R165,"&lt;&gt;0")))</f>
        <v>Unanimidade</v>
      </c>
      <c r="P164" s="33" t="s">
        <v>38</v>
      </c>
      <c r="Q164" s="34">
        <v>0</v>
      </c>
      <c r="R164" s="38">
        <f t="shared" si="9"/>
        <v>0</v>
      </c>
      <c r="S164" s="8">
        <f>1-Português!$T164</f>
        <v>1</v>
      </c>
      <c r="T164" s="8">
        <f>IF(Português!$R164&lt;&gt;0,1,0)</f>
        <v>0</v>
      </c>
      <c r="U164" s="135"/>
      <c r="V164" s="135"/>
      <c r="Y164" s="3"/>
    </row>
    <row r="165" spans="1:25" ht="15" customHeight="1" thickBot="1" x14ac:dyDescent="0.35">
      <c r="A165" s="151"/>
      <c r="B165" s="58"/>
      <c r="C165" s="71"/>
      <c r="D165" s="59"/>
      <c r="E165" s="59"/>
      <c r="F165" s="91"/>
      <c r="G165" s="60"/>
      <c r="H165" s="61"/>
      <c r="I165" s="62">
        <f>M164</f>
        <v>13.75</v>
      </c>
      <c r="J165" s="151"/>
      <c r="K165" s="81">
        <v>254</v>
      </c>
      <c r="L165" s="82">
        <v>45049</v>
      </c>
      <c r="M165" s="83">
        <v>13.75</v>
      </c>
      <c r="N165" s="83">
        <v>0</v>
      </c>
      <c r="O165" s="83" t="str">
        <f>IF(COUNT(R159:R165)=COUNTIF(R159:R165,0),"Unanimidade",_xlfn.CONCAT(COUNTIF(R159:R165,0)," x ",COUNTIF(R159:R165,"&lt;&gt;0")))</f>
        <v>Unanimidade</v>
      </c>
      <c r="P165" s="39" t="s">
        <v>33</v>
      </c>
      <c r="Q165" s="40">
        <v>0</v>
      </c>
      <c r="R165" s="41">
        <f t="shared" si="9"/>
        <v>0</v>
      </c>
      <c r="S165" s="8">
        <f>1-Português!$T165</f>
        <v>1</v>
      </c>
      <c r="T165" s="8">
        <f>IF(Português!$R165&lt;&gt;0,1,0)</f>
        <v>0</v>
      </c>
      <c r="U165" s="135"/>
      <c r="V165" s="135"/>
      <c r="Y165" s="3"/>
    </row>
    <row r="166" spans="1:25" ht="15" customHeight="1" x14ac:dyDescent="0.3">
      <c r="A166" s="151"/>
      <c r="B166" s="53"/>
      <c r="C166" s="69"/>
      <c r="D166" s="54"/>
      <c r="E166" s="93"/>
      <c r="F166" s="94"/>
      <c r="G166" s="44"/>
      <c r="H166" s="51"/>
      <c r="I166" s="55"/>
      <c r="J166" s="151"/>
      <c r="K166" s="75">
        <v>253</v>
      </c>
      <c r="L166" s="76">
        <v>45007</v>
      </c>
      <c r="M166" s="77">
        <v>13.75</v>
      </c>
      <c r="N166" s="77">
        <v>0</v>
      </c>
      <c r="O166" s="77" t="str">
        <f>IF(COUNT(R166:R174)=COUNTIF(R166:R174,0),"Unanimidade",_xlfn.CONCAT(COUNTIF(R166:R174,0)," x ",COUNTIF(R166:R174,"&lt;&gt;0")))</f>
        <v>Unanimidade</v>
      </c>
      <c r="P166" s="35" t="s">
        <v>21</v>
      </c>
      <c r="Q166" s="36">
        <v>0</v>
      </c>
      <c r="R166" s="37">
        <f t="shared" si="9"/>
        <v>0</v>
      </c>
      <c r="S166" s="8">
        <f>1-Português!$T166</f>
        <v>1</v>
      </c>
      <c r="T166" s="8">
        <f>IF(Português!$R166&lt;&gt;0,1,0)</f>
        <v>0</v>
      </c>
      <c r="U166" s="135"/>
      <c r="V166" s="135"/>
      <c r="Y166" s="3"/>
    </row>
    <row r="167" spans="1:25" ht="15" customHeight="1" x14ac:dyDescent="0.3">
      <c r="A167" s="151"/>
      <c r="B167" s="56"/>
      <c r="C167" s="70"/>
      <c r="D167" s="43"/>
      <c r="E167" s="46"/>
      <c r="F167" s="90" t="str">
        <f>IF(M174=M175,"Manutenção em",IF(M174&gt;M175,"Aumento para","Redução para"))</f>
        <v>Manutenção em</v>
      </c>
      <c r="G167" s="47"/>
      <c r="H167" s="52"/>
      <c r="I167" s="57"/>
      <c r="J167" s="151"/>
      <c r="K167" s="78">
        <v>253</v>
      </c>
      <c r="L167" s="79">
        <v>45007</v>
      </c>
      <c r="M167" s="80">
        <v>13.75</v>
      </c>
      <c r="N167" s="80">
        <v>0</v>
      </c>
      <c r="O167" s="80" t="str">
        <f>IF(COUNT(R166:R174)=COUNTIF(R166:R174,0),"Unanimidade",_xlfn.CONCAT(COUNTIF(R166:R174,0)," x ",COUNTIF(R166:R174,"&lt;&gt;0")))</f>
        <v>Unanimidade</v>
      </c>
      <c r="P167" s="33" t="s">
        <v>39</v>
      </c>
      <c r="Q167" s="34">
        <v>0</v>
      </c>
      <c r="R167" s="38">
        <f t="shared" si="9"/>
        <v>0</v>
      </c>
      <c r="S167" s="8">
        <f>1-Português!$T167</f>
        <v>1</v>
      </c>
      <c r="T167" s="8">
        <f>IF(Português!$R167&lt;&gt;0,1,0)</f>
        <v>0</v>
      </c>
      <c r="U167" s="135"/>
      <c r="V167" s="135"/>
      <c r="Y167" s="3"/>
    </row>
    <row r="168" spans="1:25" ht="15" customHeight="1" x14ac:dyDescent="0.3">
      <c r="A168" s="151"/>
      <c r="B168" s="56"/>
      <c r="C168" s="45" t="s">
        <v>23</v>
      </c>
      <c r="D168" s="45"/>
      <c r="E168" s="190">
        <f>M166</f>
        <v>13.75</v>
      </c>
      <c r="F168" s="190"/>
      <c r="G168" s="190"/>
      <c r="H168" s="67"/>
      <c r="I168" s="57"/>
      <c r="J168" s="151"/>
      <c r="K168" s="78">
        <v>253</v>
      </c>
      <c r="L168" s="79">
        <v>45007</v>
      </c>
      <c r="M168" s="80">
        <v>13.75</v>
      </c>
      <c r="N168" s="80">
        <v>0</v>
      </c>
      <c r="O168" s="80" t="str">
        <f>IF(COUNT(R166:R174)=COUNTIF(R166:R174,0),"Unanimidade",_xlfn.CONCAT(COUNTIF(R166:R174,0)," x ",COUNTIF(R166:R174,"&lt;&gt;0")))</f>
        <v>Unanimidade</v>
      </c>
      <c r="P168" s="33" t="s">
        <v>24</v>
      </c>
      <c r="Q168" s="34">
        <v>0</v>
      </c>
      <c r="R168" s="38">
        <f t="shared" si="9"/>
        <v>0</v>
      </c>
      <c r="S168" s="8">
        <f>1-Português!$T168</f>
        <v>1</v>
      </c>
      <c r="T168" s="8">
        <f>IF(Português!$R168&lt;&gt;0,1,0)</f>
        <v>0</v>
      </c>
      <c r="U168" s="135"/>
      <c r="V168" s="135"/>
      <c r="Y168" s="3"/>
    </row>
    <row r="169" spans="1:25" ht="15" customHeight="1" x14ac:dyDescent="0.3">
      <c r="A169" s="151"/>
      <c r="B169" s="56"/>
      <c r="C169" s="191">
        <f>K166</f>
        <v>253</v>
      </c>
      <c r="D169" s="191"/>
      <c r="E169" s="190"/>
      <c r="F169" s="190"/>
      <c r="G169" s="190"/>
      <c r="H169" s="68" t="s">
        <v>25</v>
      </c>
      <c r="I169" s="57"/>
      <c r="J169" s="151"/>
      <c r="K169" s="78">
        <v>253</v>
      </c>
      <c r="L169" s="79">
        <v>45007</v>
      </c>
      <c r="M169" s="80">
        <v>13.75</v>
      </c>
      <c r="N169" s="80">
        <v>0</v>
      </c>
      <c r="O169" s="80" t="str">
        <f>IF(COUNT(R166:R174)=COUNTIF(R166:R174,0),"Unanimidade",_xlfn.CONCAT(COUNTIF(R166:R174,0)," x ",COUNTIF(R166:R174,"&lt;&gt;0")))</f>
        <v>Unanimidade</v>
      </c>
      <c r="P169" s="33" t="s">
        <v>26</v>
      </c>
      <c r="Q169" s="34">
        <v>0</v>
      </c>
      <c r="R169" s="38">
        <f t="shared" si="9"/>
        <v>0</v>
      </c>
      <c r="S169" s="8">
        <f>1-Português!$T169</f>
        <v>1</v>
      </c>
      <c r="T169" s="8">
        <f>IF(Português!$R169&lt;&gt;0,1,0)</f>
        <v>0</v>
      </c>
      <c r="U169" s="135"/>
      <c r="V169" s="135"/>
      <c r="Y169" s="3"/>
    </row>
    <row r="170" spans="1:25" ht="15" customHeight="1" x14ac:dyDescent="0.3">
      <c r="A170" s="151"/>
      <c r="B170" s="56"/>
      <c r="C170" s="191"/>
      <c r="D170" s="191"/>
      <c r="I170" s="57"/>
      <c r="J170" s="151"/>
      <c r="K170" s="78">
        <v>253</v>
      </c>
      <c r="L170" s="79">
        <v>45007</v>
      </c>
      <c r="M170" s="80">
        <v>13.75</v>
      </c>
      <c r="N170" s="80">
        <v>0</v>
      </c>
      <c r="O170" s="80" t="str">
        <f>IF(COUNT(R166:R174)=COUNTIF(R166:R174,0),"Unanimidade",_xlfn.CONCAT(COUNTIF(R166:R174,0)," x ",COUNTIF(R166:R174,"&lt;&gt;0")))</f>
        <v>Unanimidade</v>
      </c>
      <c r="P170" s="33" t="s">
        <v>36</v>
      </c>
      <c r="Q170" s="34">
        <v>0</v>
      </c>
      <c r="R170" s="38">
        <f t="shared" si="9"/>
        <v>0</v>
      </c>
      <c r="S170" s="8">
        <f>1-Português!$T170</f>
        <v>1</v>
      </c>
      <c r="T170" s="8">
        <f>IF(Português!$R170&lt;&gt;0,1,0)</f>
        <v>0</v>
      </c>
      <c r="U170" s="135"/>
      <c r="V170" s="135"/>
      <c r="Y170" s="3"/>
    </row>
    <row r="171" spans="1:25" ht="15" customHeight="1" x14ac:dyDescent="0.3">
      <c r="A171" s="151"/>
      <c r="B171" s="56"/>
      <c r="C171" s="44"/>
      <c r="D171" s="44"/>
      <c r="E171" s="72" t="s">
        <v>29</v>
      </c>
      <c r="F171" s="89" t="str">
        <f>IF(COUNT(R166:R174)=COUNTIF(R166:R174,0),"Unanimidade",_xlfn.CONCAT(COUNTIF(R166:R174,0)," x ",COUNTIF(R166:R174,"&lt;&gt;0")))</f>
        <v>Unanimidade</v>
      </c>
      <c r="G171" s="67"/>
      <c r="H171" s="67"/>
      <c r="I171" s="57">
        <f>M176</f>
        <v>13.75</v>
      </c>
      <c r="J171" s="151"/>
      <c r="K171" s="78">
        <v>253</v>
      </c>
      <c r="L171" s="79">
        <v>45007</v>
      </c>
      <c r="M171" s="80">
        <v>13.75</v>
      </c>
      <c r="N171" s="80">
        <v>0</v>
      </c>
      <c r="O171" s="80" t="str">
        <f>IF(COUNT(R166:R174)=COUNTIF(R166:R174,0),"Unanimidade",_xlfn.CONCAT(COUNTIF(R166:R174,0)," x ",COUNTIF(R166:R174,"&lt;&gt;0")))</f>
        <v>Unanimidade</v>
      </c>
      <c r="P171" s="33" t="s">
        <v>37</v>
      </c>
      <c r="Q171" s="34">
        <v>0</v>
      </c>
      <c r="R171" s="38">
        <f t="shared" si="9"/>
        <v>0</v>
      </c>
      <c r="S171" s="8">
        <f>1-Português!$T171</f>
        <v>1</v>
      </c>
      <c r="T171" s="8">
        <f>IF(Português!$R171&lt;&gt;0,1,0)</f>
        <v>0</v>
      </c>
      <c r="U171" s="135"/>
      <c r="V171" s="135"/>
      <c r="Y171" s="3"/>
    </row>
    <row r="172" spans="1:25" ht="15" customHeight="1" x14ac:dyDescent="0.3">
      <c r="A172" s="151"/>
      <c r="B172" s="56"/>
      <c r="C172" s="48">
        <f>L166</f>
        <v>45007</v>
      </c>
      <c r="D172" s="48"/>
      <c r="E172" s="72" t="s">
        <v>35</v>
      </c>
      <c r="F172" s="50">
        <f>M174-M175</f>
        <v>0</v>
      </c>
      <c r="G172" s="49"/>
      <c r="H172" s="51"/>
      <c r="I172" s="57">
        <f>M175</f>
        <v>13.75</v>
      </c>
      <c r="J172" s="151"/>
      <c r="K172" s="78">
        <v>253</v>
      </c>
      <c r="L172" s="79">
        <v>45007</v>
      </c>
      <c r="M172" s="80">
        <v>13.75</v>
      </c>
      <c r="N172" s="80">
        <v>0</v>
      </c>
      <c r="O172" s="80" t="str">
        <f>IF(COUNT(R166:R174)=COUNTIF(R166:R174,0),"Unanimidade",_xlfn.CONCAT(COUNTIF(R166:R174,0)," x ",COUNTIF(R166:R174,"&lt;&gt;0")))</f>
        <v>Unanimidade</v>
      </c>
      <c r="P172" s="33" t="s">
        <v>30</v>
      </c>
      <c r="Q172" s="34">
        <v>0</v>
      </c>
      <c r="R172" s="38">
        <f t="shared" si="9"/>
        <v>0</v>
      </c>
      <c r="S172" s="8">
        <f>1-Português!$T172</f>
        <v>1</v>
      </c>
      <c r="T172" s="8">
        <f>IF(Português!$R172&lt;&gt;0,1,0)</f>
        <v>0</v>
      </c>
      <c r="U172" s="135"/>
      <c r="V172" s="135"/>
      <c r="Y172" s="3"/>
    </row>
    <row r="173" spans="1:25" ht="15" customHeight="1" x14ac:dyDescent="0.3">
      <c r="A173" s="151"/>
      <c r="B173" s="56"/>
      <c r="C173" s="70"/>
      <c r="D173" s="43"/>
      <c r="E173" s="43"/>
      <c r="F173" s="92"/>
      <c r="G173" s="50"/>
      <c r="H173" s="51"/>
      <c r="I173" s="57">
        <f>M174</f>
        <v>13.75</v>
      </c>
      <c r="J173" s="151"/>
      <c r="K173" s="78">
        <v>253</v>
      </c>
      <c r="L173" s="79">
        <v>45007</v>
      </c>
      <c r="M173" s="80">
        <v>13.75</v>
      </c>
      <c r="N173" s="80">
        <v>0</v>
      </c>
      <c r="O173" s="80" t="str">
        <f>IF(COUNT(R166:R174)=COUNTIF(R166:R174,0),"Unanimidade",_xlfn.CONCAT(COUNTIF(R166:R174,0)," x ",COUNTIF(R166:R174,"&lt;&gt;0")))</f>
        <v>Unanimidade</v>
      </c>
      <c r="P173" s="33" t="s">
        <v>38</v>
      </c>
      <c r="Q173" s="34">
        <v>0</v>
      </c>
      <c r="R173" s="38">
        <f t="shared" si="9"/>
        <v>0</v>
      </c>
      <c r="S173" s="8">
        <f>1-Português!$T173</f>
        <v>1</v>
      </c>
      <c r="T173" s="8">
        <f>IF(Português!$R173&lt;&gt;0,1,0)</f>
        <v>0</v>
      </c>
      <c r="U173" s="135"/>
      <c r="V173" s="135"/>
      <c r="Y173" s="3"/>
    </row>
    <row r="174" spans="1:25" ht="15" customHeight="1" thickBot="1" x14ac:dyDescent="0.35">
      <c r="A174" s="151"/>
      <c r="B174" s="58"/>
      <c r="C174" s="71"/>
      <c r="D174" s="59"/>
      <c r="G174" s="60"/>
      <c r="H174" s="61"/>
      <c r="I174" s="62">
        <f>M173</f>
        <v>13.75</v>
      </c>
      <c r="J174" s="151"/>
      <c r="K174" s="81">
        <v>253</v>
      </c>
      <c r="L174" s="82">
        <v>45007</v>
      </c>
      <c r="M174" s="83">
        <v>13.75</v>
      </c>
      <c r="N174" s="83">
        <v>0</v>
      </c>
      <c r="O174" s="83" t="str">
        <f>IF(COUNT(R166:R174)=COUNTIF(R166:R174,0),"Unanimidade",_xlfn.CONCAT(COUNTIF(R166:R174,0)," x ",COUNTIF(R166:R174,"&lt;&gt;0")))</f>
        <v>Unanimidade</v>
      </c>
      <c r="P174" s="39" t="s">
        <v>33</v>
      </c>
      <c r="Q174" s="40">
        <v>0</v>
      </c>
      <c r="R174" s="41">
        <f t="shared" si="9"/>
        <v>0</v>
      </c>
      <c r="S174" s="8">
        <f>1-Português!$T174</f>
        <v>1</v>
      </c>
      <c r="T174" s="8">
        <f>IF(Português!$R174&lt;&gt;0,1,0)</f>
        <v>0</v>
      </c>
      <c r="U174" s="135"/>
      <c r="V174" s="135"/>
      <c r="Y174" s="3"/>
    </row>
    <row r="175" spans="1:25" ht="15" customHeight="1" x14ac:dyDescent="0.3">
      <c r="A175" s="151"/>
      <c r="B175" s="53"/>
      <c r="C175" s="69"/>
      <c r="D175" s="54"/>
      <c r="E175" s="93"/>
      <c r="F175" s="94"/>
      <c r="G175" s="44"/>
      <c r="H175" s="51"/>
      <c r="I175" s="55"/>
      <c r="J175" s="151"/>
      <c r="K175" s="75">
        <v>252</v>
      </c>
      <c r="L175" s="76">
        <v>44958</v>
      </c>
      <c r="M175" s="77">
        <v>13.75</v>
      </c>
      <c r="N175" s="77">
        <v>0</v>
      </c>
      <c r="O175" s="77" t="str">
        <f>IF(COUNT(R175:R183)=COUNTIF(R175:R183,0),"Unanimidade",_xlfn.CONCAT(COUNTIF(R175:R183,0)," x ",COUNTIF(R175:R183,"&lt;&gt;0")))</f>
        <v>Unanimidade</v>
      </c>
      <c r="P175" s="35" t="s">
        <v>21</v>
      </c>
      <c r="Q175" s="36">
        <v>0</v>
      </c>
      <c r="R175" s="37">
        <f t="shared" si="9"/>
        <v>0</v>
      </c>
      <c r="S175" s="8">
        <f>1-Português!$T175</f>
        <v>1</v>
      </c>
      <c r="T175" s="8">
        <f>IF(Português!$R175&lt;&gt;0,1,0)</f>
        <v>0</v>
      </c>
      <c r="U175" s="135"/>
      <c r="V175" s="135"/>
      <c r="Y175" s="3"/>
    </row>
    <row r="176" spans="1:25" ht="15" customHeight="1" x14ac:dyDescent="0.3">
      <c r="A176" s="151"/>
      <c r="B176" s="56"/>
      <c r="C176" s="70"/>
      <c r="D176" s="43"/>
      <c r="E176" s="46"/>
      <c r="F176" s="90" t="str">
        <f>IF(M183=M184,"Manutenção em",IF(M183&gt;M184,"Aumento para","Redução para"))</f>
        <v>Manutenção em</v>
      </c>
      <c r="G176" s="47"/>
      <c r="H176" s="52"/>
      <c r="I176" s="57"/>
      <c r="J176" s="151"/>
      <c r="K176" s="78">
        <v>252</v>
      </c>
      <c r="L176" s="79">
        <v>44958</v>
      </c>
      <c r="M176" s="80">
        <v>13.75</v>
      </c>
      <c r="N176" s="80">
        <v>0</v>
      </c>
      <c r="O176" s="80" t="str">
        <f>IF(COUNT(R175:R183)=COUNTIF(R175:R183,0),"Unanimidade",_xlfn.CONCAT(COUNTIF(R175:R183,0)," x ",COUNTIF(R175:R183,"&lt;&gt;0")))</f>
        <v>Unanimidade</v>
      </c>
      <c r="P176" s="33" t="s">
        <v>39</v>
      </c>
      <c r="Q176" s="34">
        <v>0</v>
      </c>
      <c r="R176" s="38">
        <f t="shared" si="9"/>
        <v>0</v>
      </c>
      <c r="S176" s="8">
        <f>1-Português!$T176</f>
        <v>1</v>
      </c>
      <c r="T176" s="8">
        <f>IF(Português!$R176&lt;&gt;0,1,0)</f>
        <v>0</v>
      </c>
      <c r="U176" s="135"/>
      <c r="V176" s="135"/>
      <c r="Y176" s="3"/>
    </row>
    <row r="177" spans="1:25" ht="15" customHeight="1" x14ac:dyDescent="0.3">
      <c r="A177" s="151"/>
      <c r="B177" s="56"/>
      <c r="C177" s="45" t="s">
        <v>23</v>
      </c>
      <c r="D177" s="45"/>
      <c r="E177" s="190">
        <f>M175</f>
        <v>13.75</v>
      </c>
      <c r="F177" s="190"/>
      <c r="G177" s="190"/>
      <c r="H177" s="67"/>
      <c r="I177" s="57"/>
      <c r="J177" s="151"/>
      <c r="K177" s="78">
        <v>252</v>
      </c>
      <c r="L177" s="79">
        <v>44958</v>
      </c>
      <c r="M177" s="80">
        <v>13.75</v>
      </c>
      <c r="N177" s="80">
        <v>0</v>
      </c>
      <c r="O177" s="80" t="str">
        <f>IF(COUNT(R175:R183)=COUNTIF(R175:R183,0),"Unanimidade",_xlfn.CONCAT(COUNTIF(R175:R183,0)," x ",COUNTIF(R175:R183,"&lt;&gt;0")))</f>
        <v>Unanimidade</v>
      </c>
      <c r="P177" s="33" t="s">
        <v>24</v>
      </c>
      <c r="Q177" s="34">
        <v>0</v>
      </c>
      <c r="R177" s="38">
        <f t="shared" si="9"/>
        <v>0</v>
      </c>
      <c r="S177" s="8">
        <f>1-Português!$T177</f>
        <v>1</v>
      </c>
      <c r="T177" s="8">
        <f>IF(Português!$R177&lt;&gt;0,1,0)</f>
        <v>0</v>
      </c>
      <c r="U177" s="135"/>
      <c r="V177" s="135"/>
      <c r="Y177" s="3"/>
    </row>
    <row r="178" spans="1:25" ht="15" customHeight="1" x14ac:dyDescent="0.3">
      <c r="A178" s="151"/>
      <c r="B178" s="56"/>
      <c r="C178" s="191">
        <f>K175</f>
        <v>252</v>
      </c>
      <c r="D178" s="191"/>
      <c r="E178" s="190"/>
      <c r="F178" s="190"/>
      <c r="G178" s="190"/>
      <c r="H178" s="68" t="s">
        <v>25</v>
      </c>
      <c r="I178" s="57"/>
      <c r="J178" s="151"/>
      <c r="K178" s="78">
        <v>252</v>
      </c>
      <c r="L178" s="79">
        <v>44958</v>
      </c>
      <c r="M178" s="80">
        <v>13.75</v>
      </c>
      <c r="N178" s="80">
        <v>0</v>
      </c>
      <c r="O178" s="80" t="str">
        <f>IF(COUNT(R175:R183)=COUNTIF(R175:R183,0),"Unanimidade",_xlfn.CONCAT(COUNTIF(R175:R183,0)," x ",COUNTIF(R175:R183,"&lt;&gt;0")))</f>
        <v>Unanimidade</v>
      </c>
      <c r="P178" s="33" t="s">
        <v>26</v>
      </c>
      <c r="Q178" s="34">
        <v>0</v>
      </c>
      <c r="R178" s="38">
        <f t="shared" si="9"/>
        <v>0</v>
      </c>
      <c r="S178" s="8">
        <f>1-Português!$T178</f>
        <v>1</v>
      </c>
      <c r="T178" s="8">
        <f>IF(Português!$R178&lt;&gt;0,1,0)</f>
        <v>0</v>
      </c>
      <c r="U178" s="135"/>
      <c r="V178" s="135"/>
      <c r="Y178" s="3"/>
    </row>
    <row r="179" spans="1:25" ht="15" customHeight="1" x14ac:dyDescent="0.3">
      <c r="A179" s="151"/>
      <c r="B179" s="56"/>
      <c r="C179" s="191"/>
      <c r="D179" s="191"/>
      <c r="I179" s="57"/>
      <c r="J179" s="151"/>
      <c r="K179" s="78">
        <v>252</v>
      </c>
      <c r="L179" s="79">
        <v>44958</v>
      </c>
      <c r="M179" s="80">
        <v>13.75</v>
      </c>
      <c r="N179" s="80">
        <v>0</v>
      </c>
      <c r="O179" s="80" t="str">
        <f>IF(COUNT(R175:R183)=COUNTIF(R175:R183,0),"Unanimidade",_xlfn.CONCAT(COUNTIF(R175:R183,0)," x ",COUNTIF(R175:R183,"&lt;&gt;0")))</f>
        <v>Unanimidade</v>
      </c>
      <c r="P179" s="33" t="s">
        <v>36</v>
      </c>
      <c r="Q179" s="34">
        <v>0</v>
      </c>
      <c r="R179" s="38">
        <f t="shared" si="9"/>
        <v>0</v>
      </c>
      <c r="S179" s="8">
        <f>1-Português!$T179</f>
        <v>1</v>
      </c>
      <c r="T179" s="8">
        <f>IF(Português!$R179&lt;&gt;0,1,0)</f>
        <v>0</v>
      </c>
      <c r="U179" s="135"/>
      <c r="V179" s="135"/>
      <c r="Y179" s="3"/>
    </row>
    <row r="180" spans="1:25" ht="15" customHeight="1" x14ac:dyDescent="0.3">
      <c r="A180" s="151"/>
      <c r="B180" s="56"/>
      <c r="C180" s="44"/>
      <c r="D180" s="44"/>
      <c r="E180" s="72" t="s">
        <v>29</v>
      </c>
      <c r="F180" s="89" t="str">
        <f>IF(COUNT(R175:R183)=COUNTIF(R175:R183,0),"Unanimidade",_xlfn.CONCAT(COUNTIF(R175:R183,0)," x ",COUNTIF(R175:R183,"&lt;&gt;0")))</f>
        <v>Unanimidade</v>
      </c>
      <c r="G180" s="67"/>
      <c r="H180" s="67"/>
      <c r="I180" s="57">
        <f>M185</f>
        <v>13.75</v>
      </c>
      <c r="J180" s="151"/>
      <c r="K180" s="78">
        <v>252</v>
      </c>
      <c r="L180" s="79">
        <v>44958</v>
      </c>
      <c r="M180" s="80">
        <v>13.75</v>
      </c>
      <c r="N180" s="80">
        <v>0</v>
      </c>
      <c r="O180" s="80" t="str">
        <f>IF(COUNT(R175:R183)=COUNTIF(R175:R183,0),"Unanimidade",_xlfn.CONCAT(COUNTIF(R175:R183,0)," x ",COUNTIF(R175:R183,"&lt;&gt;0")))</f>
        <v>Unanimidade</v>
      </c>
      <c r="P180" s="33" t="s">
        <v>37</v>
      </c>
      <c r="Q180" s="34">
        <v>0</v>
      </c>
      <c r="R180" s="38">
        <f t="shared" si="9"/>
        <v>0</v>
      </c>
      <c r="S180" s="8">
        <f>1-Português!$T180</f>
        <v>1</v>
      </c>
      <c r="T180" s="8">
        <f>IF(Português!$R180&lt;&gt;0,1,0)</f>
        <v>0</v>
      </c>
      <c r="U180" s="135"/>
      <c r="V180" s="135"/>
      <c r="Y180" s="3"/>
    </row>
    <row r="181" spans="1:25" ht="15" customHeight="1" x14ac:dyDescent="0.3">
      <c r="A181" s="151"/>
      <c r="B181" s="56"/>
      <c r="C181" s="48">
        <f>L175</f>
        <v>44958</v>
      </c>
      <c r="D181" s="48"/>
      <c r="E181" s="72" t="s">
        <v>35</v>
      </c>
      <c r="F181" s="50">
        <f>M183-M184</f>
        <v>0</v>
      </c>
      <c r="G181" s="49"/>
      <c r="H181" s="51"/>
      <c r="I181" s="57">
        <f>M184</f>
        <v>13.75</v>
      </c>
      <c r="J181" s="151"/>
      <c r="K181" s="78">
        <v>252</v>
      </c>
      <c r="L181" s="79">
        <v>44958</v>
      </c>
      <c r="M181" s="80">
        <v>13.75</v>
      </c>
      <c r="N181" s="80">
        <v>0</v>
      </c>
      <c r="O181" s="80" t="str">
        <f>IF(COUNT(R175:R183)=COUNTIF(R175:R183,0),"Unanimidade",_xlfn.CONCAT(COUNTIF(R175:R183,0)," x ",COUNTIF(R175:R183,"&lt;&gt;0")))</f>
        <v>Unanimidade</v>
      </c>
      <c r="P181" s="33" t="s">
        <v>30</v>
      </c>
      <c r="Q181" s="34">
        <v>0</v>
      </c>
      <c r="R181" s="38">
        <f t="shared" si="9"/>
        <v>0</v>
      </c>
      <c r="S181" s="8">
        <f>1-Português!$T181</f>
        <v>1</v>
      </c>
      <c r="T181" s="8">
        <f>IF(Português!$R181&lt;&gt;0,1,0)</f>
        <v>0</v>
      </c>
      <c r="U181" s="135"/>
      <c r="V181" s="135"/>
      <c r="Y181" s="3"/>
    </row>
    <row r="182" spans="1:25" ht="15" customHeight="1" x14ac:dyDescent="0.3">
      <c r="A182" s="151"/>
      <c r="B182" s="56"/>
      <c r="C182" s="70"/>
      <c r="D182" s="43"/>
      <c r="E182" s="43"/>
      <c r="F182" s="92"/>
      <c r="G182" s="50"/>
      <c r="H182" s="51"/>
      <c r="I182" s="57">
        <f>M183</f>
        <v>13.75</v>
      </c>
      <c r="J182" s="151"/>
      <c r="K182" s="78">
        <v>252</v>
      </c>
      <c r="L182" s="79">
        <v>44958</v>
      </c>
      <c r="M182" s="80">
        <v>13.75</v>
      </c>
      <c r="N182" s="80">
        <v>0</v>
      </c>
      <c r="O182" s="80" t="str">
        <f>IF(COUNT(R175:R183)=COUNTIF(R175:R183,0),"Unanimidade",_xlfn.CONCAT(COUNTIF(R175:R183,0)," x ",COUNTIF(R175:R183,"&lt;&gt;0")))</f>
        <v>Unanimidade</v>
      </c>
      <c r="P182" s="33" t="s">
        <v>38</v>
      </c>
      <c r="Q182" s="34">
        <v>0</v>
      </c>
      <c r="R182" s="38">
        <f t="shared" si="9"/>
        <v>0</v>
      </c>
      <c r="S182" s="8">
        <f>1-Português!$T182</f>
        <v>1</v>
      </c>
      <c r="T182" s="8">
        <f>IF(Português!$R182&lt;&gt;0,1,0)</f>
        <v>0</v>
      </c>
      <c r="U182" s="135"/>
      <c r="V182" s="135"/>
      <c r="Y182" s="3"/>
    </row>
    <row r="183" spans="1:25" ht="15" customHeight="1" thickBot="1" x14ac:dyDescent="0.35">
      <c r="A183" s="151"/>
      <c r="B183" s="58"/>
      <c r="C183" s="71"/>
      <c r="D183" s="59"/>
      <c r="G183" s="60"/>
      <c r="H183" s="61"/>
      <c r="I183" s="62">
        <f>M182</f>
        <v>13.75</v>
      </c>
      <c r="J183" s="151"/>
      <c r="K183" s="81">
        <v>252</v>
      </c>
      <c r="L183" s="82">
        <v>44958</v>
      </c>
      <c r="M183" s="83">
        <v>13.75</v>
      </c>
      <c r="N183" s="83">
        <v>0</v>
      </c>
      <c r="O183" s="83" t="str">
        <f>IF(COUNT(R175:R183)=COUNTIF(R175:R183,0),"Unanimidade",_xlfn.CONCAT(COUNTIF(R175:R183,0)," x ",COUNTIF(R175:R183,"&lt;&gt;0")))</f>
        <v>Unanimidade</v>
      </c>
      <c r="P183" s="39" t="s">
        <v>33</v>
      </c>
      <c r="Q183" s="40">
        <v>0</v>
      </c>
      <c r="R183" s="41">
        <f t="shared" si="9"/>
        <v>0</v>
      </c>
      <c r="S183" s="8">
        <f>1-Português!$T183</f>
        <v>1</v>
      </c>
      <c r="T183" s="8">
        <f>IF(Português!$R183&lt;&gt;0,1,0)</f>
        <v>0</v>
      </c>
      <c r="U183" s="135"/>
      <c r="V183" s="135"/>
      <c r="Y183" s="3"/>
    </row>
    <row r="184" spans="1:25" ht="15" customHeight="1" x14ac:dyDescent="0.3">
      <c r="A184" s="151"/>
      <c r="B184" s="53"/>
      <c r="C184" s="69"/>
      <c r="D184" s="54"/>
      <c r="E184" s="93"/>
      <c r="F184" s="94"/>
      <c r="G184" s="44"/>
      <c r="H184" s="51"/>
      <c r="I184" s="55"/>
      <c r="J184" s="151"/>
      <c r="K184" s="75">
        <v>251</v>
      </c>
      <c r="L184" s="76">
        <v>44902</v>
      </c>
      <c r="M184" s="77">
        <v>13.75</v>
      </c>
      <c r="N184" s="77">
        <v>0</v>
      </c>
      <c r="O184" s="77" t="str">
        <f>IF(COUNT(R184:R191)=COUNTIF(R184:R191,0),"Unanimidade",_xlfn.CONCAT(COUNTIF(R184:R191,0)," x ",COUNTIF(R184:R191,"&lt;&gt;0")))</f>
        <v>Unanimidade</v>
      </c>
      <c r="P184" s="35" t="s">
        <v>21</v>
      </c>
      <c r="Q184" s="36">
        <v>0</v>
      </c>
      <c r="R184" s="37">
        <f t="shared" si="9"/>
        <v>0</v>
      </c>
      <c r="S184" s="8">
        <f>1-Português!$T184</f>
        <v>1</v>
      </c>
      <c r="T184" s="8">
        <f>IF(Português!$R184&lt;&gt;0,1,0)</f>
        <v>0</v>
      </c>
      <c r="U184" s="135"/>
      <c r="V184" s="135"/>
      <c r="Y184" s="3"/>
    </row>
    <row r="185" spans="1:25" ht="15" customHeight="1" x14ac:dyDescent="0.3">
      <c r="A185" s="151"/>
      <c r="B185" s="56"/>
      <c r="C185" s="70"/>
      <c r="D185" s="43"/>
      <c r="E185" s="46"/>
      <c r="F185" s="90" t="str">
        <f>IF(M191=M192,"Manutenção em",IF(M191&gt;M192,"Aumento para","Redução para"))</f>
        <v>Manutenção em</v>
      </c>
      <c r="G185" s="47"/>
      <c r="H185" s="52"/>
      <c r="I185" s="57"/>
      <c r="J185" s="151"/>
      <c r="K185" s="78">
        <v>251</v>
      </c>
      <c r="L185" s="79">
        <v>44902</v>
      </c>
      <c r="M185" s="80">
        <v>13.75</v>
      </c>
      <c r="N185" s="80">
        <v>0</v>
      </c>
      <c r="O185" s="80" t="str">
        <f>IF(COUNT(R184:R191)=COUNTIF(R184:R191,0),"Unanimidade",_xlfn.CONCAT(COUNTIF(R184:R191,0)," x ",COUNTIF(R184:R191,"&lt;&gt;0")))</f>
        <v>Unanimidade</v>
      </c>
      <c r="P185" s="33" t="s">
        <v>39</v>
      </c>
      <c r="Q185" s="34">
        <v>0</v>
      </c>
      <c r="R185" s="38">
        <f t="shared" si="9"/>
        <v>0</v>
      </c>
      <c r="S185" s="8">
        <f>1-Português!$T185</f>
        <v>1</v>
      </c>
      <c r="T185" s="8">
        <f>IF(Português!$R185&lt;&gt;0,1,0)</f>
        <v>0</v>
      </c>
      <c r="U185" s="135"/>
      <c r="V185" s="135"/>
      <c r="Y185" s="3"/>
    </row>
    <row r="186" spans="1:25" ht="15" customHeight="1" x14ac:dyDescent="0.3">
      <c r="A186" s="151"/>
      <c r="B186" s="56"/>
      <c r="C186" s="45" t="s">
        <v>23</v>
      </c>
      <c r="D186" s="45"/>
      <c r="E186" s="190">
        <f>M184</f>
        <v>13.75</v>
      </c>
      <c r="F186" s="190"/>
      <c r="G186" s="190"/>
      <c r="H186" s="67"/>
      <c r="I186" s="57"/>
      <c r="J186" s="151"/>
      <c r="K186" s="78">
        <v>251</v>
      </c>
      <c r="L186" s="79">
        <v>44902</v>
      </c>
      <c r="M186" s="80">
        <v>13.75</v>
      </c>
      <c r="N186" s="80">
        <v>0</v>
      </c>
      <c r="O186" s="80" t="str">
        <f>IF(COUNT(R184:R191)=COUNTIF(R184:R191,0),"Unanimidade",_xlfn.CONCAT(COUNTIF(R184:R191,0)," x ",COUNTIF(R184:R191,"&lt;&gt;0")))</f>
        <v>Unanimidade</v>
      </c>
      <c r="P186" s="33" t="s">
        <v>24</v>
      </c>
      <c r="Q186" s="34">
        <v>0</v>
      </c>
      <c r="R186" s="38">
        <f t="shared" si="9"/>
        <v>0</v>
      </c>
      <c r="S186" s="8">
        <f>1-Português!$T186</f>
        <v>1</v>
      </c>
      <c r="T186" s="8">
        <f>IF(Português!$R186&lt;&gt;0,1,0)</f>
        <v>0</v>
      </c>
      <c r="U186" s="135"/>
      <c r="V186" s="135"/>
      <c r="Y186" s="3"/>
    </row>
    <row r="187" spans="1:25" ht="15" customHeight="1" x14ac:dyDescent="0.3">
      <c r="A187" s="151"/>
      <c r="B187" s="56"/>
      <c r="C187" s="191">
        <f>K184</f>
        <v>251</v>
      </c>
      <c r="D187" s="191"/>
      <c r="E187" s="190"/>
      <c r="F187" s="190"/>
      <c r="G187" s="190"/>
      <c r="H187" s="68" t="s">
        <v>25</v>
      </c>
      <c r="I187" s="57"/>
      <c r="J187" s="151"/>
      <c r="K187" s="78">
        <v>251</v>
      </c>
      <c r="L187" s="79">
        <v>44902</v>
      </c>
      <c r="M187" s="80">
        <v>13.75</v>
      </c>
      <c r="N187" s="80">
        <v>0</v>
      </c>
      <c r="O187" s="80" t="str">
        <f>IF(COUNT(R184:R191)=COUNTIF(R184:R191,0),"Unanimidade",_xlfn.CONCAT(COUNTIF(R184:R191,0)," x ",COUNTIF(R184:R191,"&lt;&gt;0")))</f>
        <v>Unanimidade</v>
      </c>
      <c r="P187" s="33" t="s">
        <v>26</v>
      </c>
      <c r="Q187" s="34">
        <v>0</v>
      </c>
      <c r="R187" s="38">
        <f t="shared" si="9"/>
        <v>0</v>
      </c>
      <c r="S187" s="8">
        <f>1-Português!$T187</f>
        <v>1</v>
      </c>
      <c r="T187" s="8">
        <f>IF(Português!$R187&lt;&gt;0,1,0)</f>
        <v>0</v>
      </c>
      <c r="U187" s="135"/>
      <c r="V187" s="135"/>
      <c r="Y187" s="3"/>
    </row>
    <row r="188" spans="1:25" ht="15" customHeight="1" x14ac:dyDescent="0.3">
      <c r="A188" s="151"/>
      <c r="B188" s="56"/>
      <c r="C188" s="191"/>
      <c r="D188" s="191"/>
      <c r="I188" s="57">
        <f>M193</f>
        <v>13.75</v>
      </c>
      <c r="J188" s="151"/>
      <c r="K188" s="78">
        <v>251</v>
      </c>
      <c r="L188" s="79">
        <v>44902</v>
      </c>
      <c r="M188" s="80">
        <v>13.75</v>
      </c>
      <c r="N188" s="80">
        <v>0</v>
      </c>
      <c r="O188" s="80" t="str">
        <f>IF(COUNT(R184:R191)=COUNTIF(R184:R191,0),"Unanimidade",_xlfn.CONCAT(COUNTIF(R184:R191,0)," x ",COUNTIF(R184:R191,"&lt;&gt;0")))</f>
        <v>Unanimidade</v>
      </c>
      <c r="P188" s="33" t="s">
        <v>36</v>
      </c>
      <c r="Q188" s="34">
        <v>0</v>
      </c>
      <c r="R188" s="38">
        <f t="shared" si="9"/>
        <v>0</v>
      </c>
      <c r="S188" s="8">
        <f>1-Português!$T188</f>
        <v>1</v>
      </c>
      <c r="T188" s="8">
        <f>IF(Português!$R188&lt;&gt;0,1,0)</f>
        <v>0</v>
      </c>
      <c r="U188" s="135"/>
      <c r="V188" s="135"/>
      <c r="Y188" s="3"/>
    </row>
    <row r="189" spans="1:25" ht="15" customHeight="1" x14ac:dyDescent="0.3">
      <c r="A189" s="151"/>
      <c r="B189" s="56"/>
      <c r="C189" s="44"/>
      <c r="D189" s="44"/>
      <c r="E189" s="72" t="s">
        <v>29</v>
      </c>
      <c r="F189" s="89" t="str">
        <f>IF(COUNT(R184:R192)=COUNTIF(R184:R192,0),"Unanimidade",_xlfn.CONCAT(COUNTIF(R184:R192,0)," x ",COUNTIF(R184:R192,"&lt;&gt;0")))</f>
        <v>Unanimidade</v>
      </c>
      <c r="G189" s="67"/>
      <c r="H189" s="67"/>
      <c r="I189" s="57">
        <f>M192</f>
        <v>13.75</v>
      </c>
      <c r="J189" s="151"/>
      <c r="K189" s="78">
        <v>251</v>
      </c>
      <c r="L189" s="79">
        <v>44902</v>
      </c>
      <c r="M189" s="80">
        <v>13.75</v>
      </c>
      <c r="N189" s="80">
        <v>0</v>
      </c>
      <c r="O189" s="80" t="str">
        <f>IF(COUNT(R184:R191)=COUNTIF(R184:R191,0),"Unanimidade",_xlfn.CONCAT(COUNTIF(R184:R191,0)," x ",COUNTIF(R184:R191,"&lt;&gt;0")))</f>
        <v>Unanimidade</v>
      </c>
      <c r="P189" s="33" t="s">
        <v>37</v>
      </c>
      <c r="Q189" s="34">
        <v>0</v>
      </c>
      <c r="R189" s="38">
        <f t="shared" si="9"/>
        <v>0</v>
      </c>
      <c r="S189" s="8">
        <f>1-Português!$T189</f>
        <v>1</v>
      </c>
      <c r="T189" s="8">
        <f>IF(Português!$R189&lt;&gt;0,1,0)</f>
        <v>0</v>
      </c>
      <c r="U189" s="135"/>
      <c r="V189" s="135"/>
      <c r="Y189" s="3"/>
    </row>
    <row r="190" spans="1:25" ht="15" customHeight="1" x14ac:dyDescent="0.3">
      <c r="A190" s="151"/>
      <c r="B190" s="56"/>
      <c r="C190" s="48">
        <f>L184</f>
        <v>44902</v>
      </c>
      <c r="D190" s="48"/>
      <c r="E190" s="72" t="s">
        <v>35</v>
      </c>
      <c r="F190" s="50">
        <f>M191-M192</f>
        <v>0</v>
      </c>
      <c r="G190" s="49"/>
      <c r="H190" s="51"/>
      <c r="I190" s="57">
        <f>M191</f>
        <v>13.75</v>
      </c>
      <c r="J190" s="151"/>
      <c r="K190" s="78">
        <v>251</v>
      </c>
      <c r="L190" s="79">
        <v>44902</v>
      </c>
      <c r="M190" s="80">
        <v>13.75</v>
      </c>
      <c r="N190" s="80">
        <v>0</v>
      </c>
      <c r="O190" s="80" t="str">
        <f>IF(COUNT(R184:R191)=COUNTIF(R184:R191,0),"Unanimidade",_xlfn.CONCAT(COUNTIF(R184:R191,0)," x ",COUNTIF(R184:R191,"&lt;&gt;0")))</f>
        <v>Unanimidade</v>
      </c>
      <c r="P190" s="33" t="s">
        <v>38</v>
      </c>
      <c r="Q190" s="34">
        <v>0</v>
      </c>
      <c r="R190" s="38">
        <f t="shared" si="9"/>
        <v>0</v>
      </c>
      <c r="S190" s="8">
        <f>1-Português!$T190</f>
        <v>1</v>
      </c>
      <c r="T190" s="8">
        <f>IF(Português!$R190&lt;&gt;0,1,0)</f>
        <v>0</v>
      </c>
      <c r="U190" s="135"/>
      <c r="V190" s="135"/>
      <c r="Y190" s="3"/>
    </row>
    <row r="191" spans="1:25" ht="15" customHeight="1" thickBot="1" x14ac:dyDescent="0.35">
      <c r="A191" s="151"/>
      <c r="B191" s="56"/>
      <c r="C191" s="70"/>
      <c r="D191" s="43"/>
      <c r="E191" s="43"/>
      <c r="F191" s="92"/>
      <c r="G191" s="50"/>
      <c r="H191" s="51"/>
      <c r="I191" s="57">
        <f>M190</f>
        <v>13.75</v>
      </c>
      <c r="J191" s="151"/>
      <c r="K191" s="81">
        <v>251</v>
      </c>
      <c r="L191" s="82">
        <v>44902</v>
      </c>
      <c r="M191" s="83">
        <v>13.75</v>
      </c>
      <c r="N191" s="83">
        <v>0</v>
      </c>
      <c r="O191" s="83" t="str">
        <f>IF(COUNT(R184:R191)=COUNTIF(R184:R191,0),"Unanimidade",_xlfn.CONCAT(COUNTIF(R184:R191,0)," x ",COUNTIF(R184:R191,"&lt;&gt;0")))</f>
        <v>Unanimidade</v>
      </c>
      <c r="P191" s="39" t="s">
        <v>33</v>
      </c>
      <c r="Q191" s="40">
        <v>0</v>
      </c>
      <c r="R191" s="41">
        <f t="shared" si="9"/>
        <v>0</v>
      </c>
      <c r="S191" s="8">
        <f>1-Português!$T191</f>
        <v>1</v>
      </c>
      <c r="T191" s="8">
        <f>IF(Português!$R191&lt;&gt;0,1,0)</f>
        <v>0</v>
      </c>
      <c r="U191" s="135"/>
      <c r="V191" s="135"/>
      <c r="Y191" s="3"/>
    </row>
    <row r="192" spans="1:25" ht="15" customHeight="1" x14ac:dyDescent="0.3">
      <c r="A192" s="151"/>
      <c r="B192" s="53"/>
      <c r="C192" s="69"/>
      <c r="D192" s="54"/>
      <c r="E192" s="93"/>
      <c r="F192" s="94"/>
      <c r="G192" s="94"/>
      <c r="H192" s="99"/>
      <c r="I192" s="55"/>
      <c r="J192" s="151"/>
      <c r="K192" s="75">
        <v>250</v>
      </c>
      <c r="L192" s="76">
        <v>44860</v>
      </c>
      <c r="M192" s="77">
        <v>13.75</v>
      </c>
      <c r="N192" s="77">
        <v>0</v>
      </c>
      <c r="O192" s="77" t="str">
        <f>IF(COUNT(R192:R200)=COUNTIF(R192:R200,0),"Unanimidade",_xlfn.CONCAT(COUNTIF(R192:R200,0)," x ",COUNTIF(R192:R200,"&lt;&gt;0")))</f>
        <v>Unanimidade</v>
      </c>
      <c r="P192" s="35" t="s">
        <v>21</v>
      </c>
      <c r="Q192" s="36">
        <v>0</v>
      </c>
      <c r="R192" s="37">
        <f t="shared" si="9"/>
        <v>0</v>
      </c>
      <c r="S192" s="8">
        <f>1-Português!$T192</f>
        <v>1</v>
      </c>
      <c r="T192" s="8">
        <f>IF(Português!$R192&lt;&gt;0,1,0)</f>
        <v>0</v>
      </c>
      <c r="U192" s="135"/>
      <c r="V192" s="135"/>
      <c r="Y192" s="3"/>
    </row>
    <row r="193" spans="1:25" ht="15" customHeight="1" x14ac:dyDescent="0.3">
      <c r="A193" s="151"/>
      <c r="B193" s="56"/>
      <c r="C193" s="70"/>
      <c r="D193" s="43"/>
      <c r="E193" s="46"/>
      <c r="F193" s="90" t="str">
        <f>IF(M200=M201,"Manutenção em",IF(M200&gt;M201,"Aumento para","Redução para"))</f>
        <v>Manutenção em</v>
      </c>
      <c r="G193" s="47"/>
      <c r="H193" s="52"/>
      <c r="I193" s="57"/>
      <c r="J193" s="151"/>
      <c r="K193" s="78">
        <v>250</v>
      </c>
      <c r="L193" s="79">
        <v>44860</v>
      </c>
      <c r="M193" s="80">
        <v>13.75</v>
      </c>
      <c r="N193" s="80">
        <v>0</v>
      </c>
      <c r="O193" s="80" t="str">
        <f>IF(COUNT(R192:R200)=COUNTIF(R192:R200,0),"Unanimidade",_xlfn.CONCAT(COUNTIF(R192:R200,0)," x ",COUNTIF(R192:R200,"&lt;&gt;0")))</f>
        <v>Unanimidade</v>
      </c>
      <c r="P193" s="33" t="s">
        <v>39</v>
      </c>
      <c r="Q193" s="34">
        <v>0</v>
      </c>
      <c r="R193" s="38">
        <f t="shared" si="9"/>
        <v>0</v>
      </c>
      <c r="S193" s="8">
        <f>1-Português!$T193</f>
        <v>1</v>
      </c>
      <c r="T193" s="8">
        <f>IF(Português!$R193&lt;&gt;0,1,0)</f>
        <v>0</v>
      </c>
      <c r="U193" s="135"/>
      <c r="V193" s="135"/>
      <c r="Y193" s="3"/>
    </row>
    <row r="194" spans="1:25" ht="15" customHeight="1" x14ac:dyDescent="0.3">
      <c r="A194" s="151"/>
      <c r="B194" s="56"/>
      <c r="C194" s="45" t="s">
        <v>23</v>
      </c>
      <c r="D194" s="45"/>
      <c r="E194" s="190">
        <f>M192</f>
        <v>13.75</v>
      </c>
      <c r="F194" s="190"/>
      <c r="G194" s="190"/>
      <c r="H194" s="67"/>
      <c r="I194" s="57"/>
      <c r="J194" s="151"/>
      <c r="K194" s="78">
        <v>250</v>
      </c>
      <c r="L194" s="79">
        <v>44860</v>
      </c>
      <c r="M194" s="80">
        <v>13.75</v>
      </c>
      <c r="N194" s="80">
        <v>0</v>
      </c>
      <c r="O194" s="80" t="str">
        <f>IF(COUNT(R192:R200)=COUNTIF(R192:R200,0),"Unanimidade",_xlfn.CONCAT(COUNTIF(R192:R200,0)," x ",COUNTIF(R192:R200,"&lt;&gt;0")))</f>
        <v>Unanimidade</v>
      </c>
      <c r="P194" s="33" t="s">
        <v>24</v>
      </c>
      <c r="Q194" s="34">
        <v>0</v>
      </c>
      <c r="R194" s="38">
        <f t="shared" si="9"/>
        <v>0</v>
      </c>
      <c r="S194" s="8">
        <f>1-Português!$T194</f>
        <v>1</v>
      </c>
      <c r="T194" s="8">
        <f>IF(Português!$R194&lt;&gt;0,1,0)</f>
        <v>0</v>
      </c>
      <c r="U194" s="135"/>
      <c r="V194" s="135"/>
      <c r="Y194" s="3"/>
    </row>
    <row r="195" spans="1:25" ht="15" customHeight="1" x14ac:dyDescent="0.3">
      <c r="A195" s="151"/>
      <c r="B195" s="56"/>
      <c r="C195" s="191">
        <f>K192</f>
        <v>250</v>
      </c>
      <c r="D195" s="191"/>
      <c r="E195" s="190"/>
      <c r="F195" s="190"/>
      <c r="G195" s="190"/>
      <c r="H195" s="68" t="s">
        <v>25</v>
      </c>
      <c r="I195" s="57"/>
      <c r="J195" s="151"/>
      <c r="K195" s="78">
        <v>250</v>
      </c>
      <c r="L195" s="79">
        <v>44860</v>
      </c>
      <c r="M195" s="80">
        <v>13.75</v>
      </c>
      <c r="N195" s="80">
        <v>0</v>
      </c>
      <c r="O195" s="80" t="str">
        <f>IF(COUNT(R192:R200)=COUNTIF(R192:R200,0),"Unanimidade",_xlfn.CONCAT(COUNTIF(R192:R200,0)," x ",COUNTIF(R192:R200,"&lt;&gt;0")))</f>
        <v>Unanimidade</v>
      </c>
      <c r="P195" s="33" t="s">
        <v>26</v>
      </c>
      <c r="Q195" s="34">
        <v>0</v>
      </c>
      <c r="R195" s="38">
        <f t="shared" si="9"/>
        <v>0</v>
      </c>
      <c r="S195" s="8">
        <f>1-Português!$T195</f>
        <v>1</v>
      </c>
      <c r="T195" s="8">
        <f>IF(Português!$R195&lt;&gt;0,1,0)</f>
        <v>0</v>
      </c>
      <c r="U195" s="135"/>
      <c r="V195" s="135"/>
      <c r="Y195" s="3"/>
    </row>
    <row r="196" spans="1:25" ht="15" customHeight="1" x14ac:dyDescent="0.3">
      <c r="A196" s="151"/>
      <c r="B196" s="56"/>
      <c r="C196" s="191"/>
      <c r="D196" s="191"/>
      <c r="I196" s="57"/>
      <c r="J196" s="151"/>
      <c r="K196" s="78">
        <v>250</v>
      </c>
      <c r="L196" s="79">
        <v>44860</v>
      </c>
      <c r="M196" s="80">
        <v>13.75</v>
      </c>
      <c r="N196" s="80">
        <v>0</v>
      </c>
      <c r="O196" s="80" t="str">
        <f>IF(COUNT(R192:R200)=COUNTIF(R192:R200,0),"Unanimidade",_xlfn.CONCAT(COUNTIF(R192:R200,0)," x ",COUNTIF(R192:R200,"&lt;&gt;0")))</f>
        <v>Unanimidade</v>
      </c>
      <c r="P196" s="33" t="s">
        <v>36</v>
      </c>
      <c r="Q196" s="34">
        <v>0</v>
      </c>
      <c r="R196" s="38">
        <f t="shared" si="9"/>
        <v>0</v>
      </c>
      <c r="S196" s="8">
        <f>1-Português!$T196</f>
        <v>1</v>
      </c>
      <c r="T196" s="8">
        <f>IF(Português!$R196&lt;&gt;0,1,0)</f>
        <v>0</v>
      </c>
      <c r="U196" s="135"/>
      <c r="V196" s="135"/>
      <c r="Y196" s="3"/>
    </row>
    <row r="197" spans="1:25" ht="15" customHeight="1" x14ac:dyDescent="0.3">
      <c r="A197" s="151"/>
      <c r="B197" s="56"/>
      <c r="C197" s="44"/>
      <c r="D197" s="44"/>
      <c r="E197" s="72" t="s">
        <v>29</v>
      </c>
      <c r="F197" s="89" t="str">
        <f>IF(COUNT(R192:R200)=COUNTIF(R192:R200,0),"Unanimidade",_xlfn.CONCAT(COUNTIF(R192:R200,0)," x ",COUNTIF(R192:R200,"&lt;&gt;0")))</f>
        <v>Unanimidade</v>
      </c>
      <c r="G197" s="67"/>
      <c r="H197" s="67"/>
      <c r="I197" s="57">
        <f>M202</f>
        <v>13.75</v>
      </c>
      <c r="J197" s="151"/>
      <c r="K197" s="78">
        <v>250</v>
      </c>
      <c r="L197" s="79">
        <v>44860</v>
      </c>
      <c r="M197" s="80">
        <v>13.75</v>
      </c>
      <c r="N197" s="80">
        <v>0</v>
      </c>
      <c r="O197" s="80" t="str">
        <f>IF(COUNT(R192:R200)=COUNTIF(R192:R200,0),"Unanimidade",_xlfn.CONCAT(COUNTIF(R192:R200,0)," x ",COUNTIF(R192:R200,"&lt;&gt;0")))</f>
        <v>Unanimidade</v>
      </c>
      <c r="P197" s="33" t="s">
        <v>37</v>
      </c>
      <c r="Q197" s="34">
        <v>0</v>
      </c>
      <c r="R197" s="38">
        <f t="shared" si="9"/>
        <v>0</v>
      </c>
      <c r="S197" s="8">
        <f>1-Português!$T197</f>
        <v>1</v>
      </c>
      <c r="T197" s="8">
        <f>IF(Português!$R197&lt;&gt;0,1,0)</f>
        <v>0</v>
      </c>
      <c r="U197" s="135"/>
      <c r="V197" s="135"/>
      <c r="Y197" s="3"/>
    </row>
    <row r="198" spans="1:25" ht="15" customHeight="1" x14ac:dyDescent="0.3">
      <c r="A198" s="151"/>
      <c r="B198" s="56"/>
      <c r="C198" s="48">
        <f>L192</f>
        <v>44860</v>
      </c>
      <c r="D198" s="48"/>
      <c r="E198" s="72" t="s">
        <v>35</v>
      </c>
      <c r="F198" s="50">
        <f>M200-M201</f>
        <v>0</v>
      </c>
      <c r="G198" s="49"/>
      <c r="H198" s="51"/>
      <c r="I198" s="57">
        <f>M201</f>
        <v>13.75</v>
      </c>
      <c r="J198" s="151"/>
      <c r="K198" s="78">
        <v>250</v>
      </c>
      <c r="L198" s="79">
        <v>44860</v>
      </c>
      <c r="M198" s="80">
        <v>13.75</v>
      </c>
      <c r="N198" s="80">
        <v>0</v>
      </c>
      <c r="O198" s="80" t="str">
        <f>IF(COUNT(R192:R200)=COUNTIF(R192:R200,0),"Unanimidade",_xlfn.CONCAT(COUNTIF(R192:R200,0)," x ",COUNTIF(R192:R200,"&lt;&gt;0")))</f>
        <v>Unanimidade</v>
      </c>
      <c r="P198" s="33" t="s">
        <v>30</v>
      </c>
      <c r="Q198" s="34">
        <v>0</v>
      </c>
      <c r="R198" s="38">
        <f t="shared" si="9"/>
        <v>0</v>
      </c>
      <c r="S198" s="8">
        <f>1-Português!$T198</f>
        <v>1</v>
      </c>
      <c r="T198" s="8">
        <f>IF(Português!$R198&lt;&gt;0,1,0)</f>
        <v>0</v>
      </c>
      <c r="U198" s="135"/>
      <c r="V198" s="135"/>
      <c r="Y198" s="3"/>
    </row>
    <row r="199" spans="1:25" ht="15" customHeight="1" x14ac:dyDescent="0.3">
      <c r="A199" s="151"/>
      <c r="B199" s="56"/>
      <c r="C199" s="70"/>
      <c r="D199" s="43"/>
      <c r="E199" s="43"/>
      <c r="F199" s="92"/>
      <c r="G199" s="50"/>
      <c r="H199" s="51"/>
      <c r="I199" s="57">
        <f>M200</f>
        <v>13.75</v>
      </c>
      <c r="J199" s="151"/>
      <c r="K199" s="78">
        <v>250</v>
      </c>
      <c r="L199" s="79">
        <v>44860</v>
      </c>
      <c r="M199" s="80">
        <v>13.75</v>
      </c>
      <c r="N199" s="80">
        <v>0</v>
      </c>
      <c r="O199" s="80" t="str">
        <f>IF(COUNT(R192:R200)=COUNTIF(R192:R200,0),"Unanimidade",_xlfn.CONCAT(COUNTIF(R192:R200,0)," x ",COUNTIF(R192:R200,"&lt;&gt;0")))</f>
        <v>Unanimidade</v>
      </c>
      <c r="P199" s="33" t="s">
        <v>38</v>
      </c>
      <c r="Q199" s="34">
        <v>0</v>
      </c>
      <c r="R199" s="38">
        <f t="shared" si="9"/>
        <v>0</v>
      </c>
      <c r="S199" s="8">
        <f>1-Português!$T199</f>
        <v>1</v>
      </c>
      <c r="T199" s="8">
        <f>IF(Português!$R199&lt;&gt;0,1,0)</f>
        <v>0</v>
      </c>
      <c r="U199" s="135"/>
      <c r="V199" s="135"/>
      <c r="Y199" s="3"/>
    </row>
    <row r="200" spans="1:25" ht="15" customHeight="1" thickBot="1" x14ac:dyDescent="0.35">
      <c r="A200" s="151"/>
      <c r="B200" s="58"/>
      <c r="C200" s="71"/>
      <c r="D200" s="59"/>
      <c r="G200" s="60"/>
      <c r="H200" s="61"/>
      <c r="I200" s="62">
        <f>M199</f>
        <v>13.75</v>
      </c>
      <c r="J200" s="151"/>
      <c r="K200" s="81">
        <v>250</v>
      </c>
      <c r="L200" s="82">
        <v>44860</v>
      </c>
      <c r="M200" s="83">
        <v>13.75</v>
      </c>
      <c r="N200" s="83">
        <v>0</v>
      </c>
      <c r="O200" s="83" t="str">
        <f>IF(COUNT(R192:R200)=COUNTIF(R192:R200,0),"Unanimidade",_xlfn.CONCAT(COUNTIF(R192:R200,0)," x ",COUNTIF(R192:R200,"&lt;&gt;0")))</f>
        <v>Unanimidade</v>
      </c>
      <c r="P200" s="39" t="s">
        <v>33</v>
      </c>
      <c r="Q200" s="40">
        <v>0</v>
      </c>
      <c r="R200" s="41">
        <f t="shared" si="9"/>
        <v>0</v>
      </c>
      <c r="S200" s="8">
        <f>1-Português!$T200</f>
        <v>1</v>
      </c>
      <c r="T200" s="8">
        <f>IF(Português!$R200&lt;&gt;0,1,0)</f>
        <v>0</v>
      </c>
      <c r="U200" s="135"/>
      <c r="V200" s="135"/>
      <c r="Y200" s="3"/>
    </row>
    <row r="201" spans="1:25" ht="15" customHeight="1" x14ac:dyDescent="0.3">
      <c r="A201" s="151"/>
      <c r="B201" s="53"/>
      <c r="C201" s="69"/>
      <c r="D201" s="54"/>
      <c r="E201" s="93"/>
      <c r="F201" s="94"/>
      <c r="G201" s="44"/>
      <c r="H201" s="51"/>
      <c r="I201" s="55"/>
      <c r="J201" s="151"/>
      <c r="K201" s="75">
        <v>249</v>
      </c>
      <c r="L201" s="76">
        <v>44825</v>
      </c>
      <c r="M201" s="77">
        <v>13.75</v>
      </c>
      <c r="N201" s="77">
        <v>0</v>
      </c>
      <c r="O201" s="77" t="str">
        <f>IF(COUNT(R201:R209)=COUNTIF(R201:R209,0),"Unanimidade",_xlfn.CONCAT(COUNTIF(R201:R209,0)," x ",COUNTIF(R201:R209,"&lt;&gt;0")))</f>
        <v>7 x 2</v>
      </c>
      <c r="P201" s="35" t="s">
        <v>21</v>
      </c>
      <c r="Q201" s="36">
        <v>0</v>
      </c>
      <c r="R201" s="37">
        <f t="shared" si="9"/>
        <v>0</v>
      </c>
      <c r="S201" s="8">
        <f>1-Português!$T201</f>
        <v>1</v>
      </c>
      <c r="T201" s="8">
        <f>IF(Português!$R201&lt;&gt;0,1,0)</f>
        <v>0</v>
      </c>
      <c r="U201" s="135"/>
      <c r="V201" s="135"/>
      <c r="Y201" s="3"/>
    </row>
    <row r="202" spans="1:25" ht="15" customHeight="1" x14ac:dyDescent="0.3">
      <c r="A202" s="151"/>
      <c r="B202" s="56"/>
      <c r="C202" s="70"/>
      <c r="D202" s="43"/>
      <c r="E202" s="46"/>
      <c r="F202" s="90" t="str">
        <f>IF(M209=M210,"Manutenção em",IF(M209&gt;M210,"Aumento para","Redução para"))</f>
        <v>Manutenção em</v>
      </c>
      <c r="G202" s="47"/>
      <c r="H202" s="52"/>
      <c r="I202" s="57"/>
      <c r="J202" s="151"/>
      <c r="K202" s="78">
        <v>249</v>
      </c>
      <c r="L202" s="79">
        <v>44825</v>
      </c>
      <c r="M202" s="80">
        <v>13.75</v>
      </c>
      <c r="N202" s="80">
        <v>0</v>
      </c>
      <c r="O202" s="80" t="str">
        <f>IF(COUNT(R201:R209)=COUNTIF(R201:R209,0),"Unanimidade",_xlfn.CONCAT(COUNTIF(R201:R209,0)," x ",COUNTIF(R201:R209,"&lt;&gt;0")))</f>
        <v>7 x 2</v>
      </c>
      <c r="P202" s="33" t="s">
        <v>39</v>
      </c>
      <c r="Q202" s="34">
        <v>0</v>
      </c>
      <c r="R202" s="38">
        <f t="shared" si="9"/>
        <v>0</v>
      </c>
      <c r="S202" s="8">
        <f>1-Português!$T202</f>
        <v>1</v>
      </c>
      <c r="T202" s="8">
        <f>IF(Português!$R202&lt;&gt;0,1,0)</f>
        <v>0</v>
      </c>
      <c r="U202" s="135"/>
      <c r="V202" s="135"/>
      <c r="Y202" s="3"/>
    </row>
    <row r="203" spans="1:25" ht="15" customHeight="1" x14ac:dyDescent="0.3">
      <c r="A203" s="151"/>
      <c r="B203" s="56"/>
      <c r="C203" s="45" t="s">
        <v>23</v>
      </c>
      <c r="D203" s="45"/>
      <c r="E203" s="190">
        <f>M201</f>
        <v>13.75</v>
      </c>
      <c r="F203" s="190"/>
      <c r="G203" s="190"/>
      <c r="H203" s="67"/>
      <c r="I203" s="57"/>
      <c r="J203" s="151"/>
      <c r="K203" s="78">
        <v>249</v>
      </c>
      <c r="L203" s="79">
        <v>44825</v>
      </c>
      <c r="M203" s="80">
        <v>13.75</v>
      </c>
      <c r="N203" s="80">
        <v>0</v>
      </c>
      <c r="O203" s="80" t="str">
        <f>IF(COUNT(R201:R209)=COUNTIF(R201:R209,0),"Unanimidade",_xlfn.CONCAT(COUNTIF(R201:R209,0)," x ",COUNTIF(R201:R209,"&lt;&gt;0")))</f>
        <v>7 x 2</v>
      </c>
      <c r="P203" s="33" t="s">
        <v>24</v>
      </c>
      <c r="Q203" s="34">
        <v>0</v>
      </c>
      <c r="R203" s="38">
        <f t="shared" si="9"/>
        <v>0</v>
      </c>
      <c r="S203" s="8">
        <f>1-Português!$T203</f>
        <v>1</v>
      </c>
      <c r="T203" s="8">
        <f>IF(Português!$R203&lt;&gt;0,1,0)</f>
        <v>0</v>
      </c>
      <c r="U203" s="135"/>
      <c r="V203" s="135"/>
      <c r="Y203" s="3"/>
    </row>
    <row r="204" spans="1:25" ht="15" customHeight="1" x14ac:dyDescent="0.3">
      <c r="A204" s="151"/>
      <c r="B204" s="56"/>
      <c r="C204" s="191">
        <f>K201</f>
        <v>249</v>
      </c>
      <c r="D204" s="191"/>
      <c r="E204" s="190"/>
      <c r="F204" s="190"/>
      <c r="G204" s="190"/>
      <c r="H204" s="68" t="s">
        <v>25</v>
      </c>
      <c r="I204" s="57"/>
      <c r="J204" s="151"/>
      <c r="K204" s="78">
        <v>249</v>
      </c>
      <c r="L204" s="79">
        <v>44825</v>
      </c>
      <c r="M204" s="80">
        <v>13.75</v>
      </c>
      <c r="N204" s="80">
        <v>0</v>
      </c>
      <c r="O204" s="80" t="str">
        <f>IF(COUNT(R201:R209)=COUNTIF(R201:R209,0),"Unanimidade",_xlfn.CONCAT(COUNTIF(R201:R209,0)," x ",COUNTIF(R201:R209,"&lt;&gt;0")))</f>
        <v>7 x 2</v>
      </c>
      <c r="P204" s="33" t="s">
        <v>26</v>
      </c>
      <c r="Q204" s="34">
        <v>0</v>
      </c>
      <c r="R204" s="38">
        <f t="shared" si="9"/>
        <v>0</v>
      </c>
      <c r="S204" s="8">
        <f>1-Português!$T204</f>
        <v>1</v>
      </c>
      <c r="T204" s="8">
        <f>IF(Português!$R204&lt;&gt;0,1,0)</f>
        <v>0</v>
      </c>
      <c r="U204" s="135"/>
      <c r="V204" s="135"/>
      <c r="Y204" s="3"/>
    </row>
    <row r="205" spans="1:25" ht="15" customHeight="1" x14ac:dyDescent="0.3">
      <c r="A205" s="151"/>
      <c r="B205" s="56"/>
      <c r="C205" s="191"/>
      <c r="D205" s="191"/>
      <c r="I205" s="57"/>
      <c r="J205" s="151"/>
      <c r="K205" s="78">
        <v>249</v>
      </c>
      <c r="L205" s="79">
        <v>44825</v>
      </c>
      <c r="M205" s="80">
        <v>13.75</v>
      </c>
      <c r="N205" s="80">
        <v>0</v>
      </c>
      <c r="O205" s="80" t="str">
        <f>IF(COUNT(R201:R209)=COUNTIF(R201:R209,0),"Unanimidade",_xlfn.CONCAT(COUNTIF(R201:R209,0)," x ",COUNTIF(R201:R209,"&lt;&gt;0")))</f>
        <v>7 x 2</v>
      </c>
      <c r="P205" s="33" t="s">
        <v>36</v>
      </c>
      <c r="Q205" s="34">
        <v>0.25</v>
      </c>
      <c r="R205" s="38">
        <f t="shared" si="9"/>
        <v>0.25</v>
      </c>
      <c r="S205" s="8">
        <f>1-Português!$T205</f>
        <v>0</v>
      </c>
      <c r="T205" s="8">
        <f>IF(Português!$R205&lt;&gt;0,1,0)</f>
        <v>1</v>
      </c>
      <c r="U205" s="135"/>
      <c r="V205" s="135"/>
      <c r="Y205" s="3"/>
    </row>
    <row r="206" spans="1:25" ht="15" customHeight="1" x14ac:dyDescent="0.3">
      <c r="A206" s="151"/>
      <c r="B206" s="56"/>
      <c r="C206" s="44"/>
      <c r="D206" s="44"/>
      <c r="E206" s="72" t="s">
        <v>29</v>
      </c>
      <c r="F206" s="89" t="str">
        <f>IF(COUNT(R201:R209)=COUNTIF(R201:R209,0),"Unanimidade",_xlfn.CONCAT(COUNTIF(R201:R209,0)," x ",COUNTIF(R201:R209,"&lt;&gt;0")))</f>
        <v>7 x 2</v>
      </c>
      <c r="G206" s="67"/>
      <c r="H206" s="67"/>
      <c r="I206" s="57">
        <f>M211</f>
        <v>13.75</v>
      </c>
      <c r="J206" s="151"/>
      <c r="K206" s="78">
        <v>249</v>
      </c>
      <c r="L206" s="79">
        <v>44825</v>
      </c>
      <c r="M206" s="80">
        <v>13.75</v>
      </c>
      <c r="N206" s="80">
        <v>0</v>
      </c>
      <c r="O206" s="80" t="str">
        <f>IF(COUNT(R201:R209)=COUNTIF(R201:R209,0),"Unanimidade",_xlfn.CONCAT(COUNTIF(R201:R209,0)," x ",COUNTIF(R201:R209,"&lt;&gt;0")))</f>
        <v>7 x 2</v>
      </c>
      <c r="P206" s="33" t="s">
        <v>37</v>
      </c>
      <c r="Q206" s="34">
        <v>0</v>
      </c>
      <c r="R206" s="38">
        <f t="shared" si="9"/>
        <v>0</v>
      </c>
      <c r="S206" s="8">
        <f>1-Português!$T206</f>
        <v>1</v>
      </c>
      <c r="T206" s="8">
        <f>IF(Português!$R206&lt;&gt;0,1,0)</f>
        <v>0</v>
      </c>
      <c r="U206" s="135"/>
      <c r="V206" s="135"/>
      <c r="Y206" s="3"/>
    </row>
    <row r="207" spans="1:25" ht="15" customHeight="1" x14ac:dyDescent="0.3">
      <c r="A207" s="151"/>
      <c r="B207" s="56"/>
      <c r="C207" s="48">
        <f>L201</f>
        <v>44825</v>
      </c>
      <c r="D207" s="48"/>
      <c r="E207" s="72" t="s">
        <v>35</v>
      </c>
      <c r="F207" s="50">
        <f>M209-M210</f>
        <v>0</v>
      </c>
      <c r="G207" s="49"/>
      <c r="H207" s="51"/>
      <c r="I207" s="57">
        <f>M210</f>
        <v>13.75</v>
      </c>
      <c r="J207" s="151"/>
      <c r="K207" s="78">
        <v>249</v>
      </c>
      <c r="L207" s="79">
        <v>44825</v>
      </c>
      <c r="M207" s="80">
        <v>13.75</v>
      </c>
      <c r="N207" s="80">
        <v>0</v>
      </c>
      <c r="O207" s="80" t="str">
        <f>IF(COUNT(R201:R209)=COUNTIF(R201:R209,0),"Unanimidade",_xlfn.CONCAT(COUNTIF(R201:R209,0)," x ",COUNTIF(R201:R209,"&lt;&gt;0")))</f>
        <v>7 x 2</v>
      </c>
      <c r="P207" s="33" t="s">
        <v>30</v>
      </c>
      <c r="Q207" s="34">
        <v>0</v>
      </c>
      <c r="R207" s="38">
        <f t="shared" si="9"/>
        <v>0</v>
      </c>
      <c r="S207" s="8">
        <f>1-Português!$T207</f>
        <v>1</v>
      </c>
      <c r="T207" s="8">
        <f>IF(Português!$R207&lt;&gt;0,1,0)</f>
        <v>0</v>
      </c>
      <c r="U207" s="135"/>
      <c r="V207" s="135"/>
      <c r="Y207" s="3"/>
    </row>
    <row r="208" spans="1:25" ht="15" customHeight="1" x14ac:dyDescent="0.3">
      <c r="A208" s="151"/>
      <c r="B208" s="56"/>
      <c r="C208" s="70"/>
      <c r="D208" s="43"/>
      <c r="E208" s="43"/>
      <c r="F208" s="92"/>
      <c r="G208" s="50"/>
      <c r="H208" s="51"/>
      <c r="I208" s="57">
        <f>M209</f>
        <v>13.75</v>
      </c>
      <c r="J208" s="151"/>
      <c r="K208" s="78">
        <v>249</v>
      </c>
      <c r="L208" s="79">
        <v>44825</v>
      </c>
      <c r="M208" s="80">
        <v>13.75</v>
      </c>
      <c r="N208" s="80">
        <v>0</v>
      </c>
      <c r="O208" s="80" t="str">
        <f>IF(COUNT(R201:R209)=COUNTIF(R201:R209,0),"Unanimidade",_xlfn.CONCAT(COUNTIF(R201:R209,0)," x ",COUNTIF(R201:R209,"&lt;&gt;0")))</f>
        <v>7 x 2</v>
      </c>
      <c r="P208" s="33" t="s">
        <v>38</v>
      </c>
      <c r="Q208" s="34">
        <v>0</v>
      </c>
      <c r="R208" s="38">
        <f t="shared" si="9"/>
        <v>0</v>
      </c>
      <c r="S208" s="8">
        <f>1-Português!$T208</f>
        <v>1</v>
      </c>
      <c r="T208" s="8">
        <f>IF(Português!$R208&lt;&gt;0,1,0)</f>
        <v>0</v>
      </c>
      <c r="U208" s="135"/>
      <c r="V208" s="135"/>
      <c r="Y208" s="3"/>
    </row>
    <row r="209" spans="1:25" ht="15" customHeight="1" thickBot="1" x14ac:dyDescent="0.35">
      <c r="A209" s="151"/>
      <c r="B209" s="58"/>
      <c r="C209" s="71"/>
      <c r="D209" s="59"/>
      <c r="G209" s="60"/>
      <c r="H209" s="61"/>
      <c r="I209" s="62">
        <f>M208</f>
        <v>13.75</v>
      </c>
      <c r="J209" s="151"/>
      <c r="K209" s="81">
        <v>249</v>
      </c>
      <c r="L209" s="82">
        <v>44825</v>
      </c>
      <c r="M209" s="83">
        <v>13.75</v>
      </c>
      <c r="N209" s="83">
        <v>0</v>
      </c>
      <c r="O209" s="83" t="str">
        <f>IF(COUNT(R201:R209)=COUNTIF(R201:R209,0),"Unanimidade",_xlfn.CONCAT(COUNTIF(R201:R209,0)," x ",COUNTIF(R201:R209,"&lt;&gt;0")))</f>
        <v>7 x 2</v>
      </c>
      <c r="P209" s="39" t="s">
        <v>33</v>
      </c>
      <c r="Q209" s="40">
        <v>0.25</v>
      </c>
      <c r="R209" s="41">
        <f t="shared" si="9"/>
        <v>0.25</v>
      </c>
      <c r="S209" s="8">
        <f>1-Português!$T209</f>
        <v>0</v>
      </c>
      <c r="T209" s="8">
        <f>IF(Português!$R209&lt;&gt;0,1,0)</f>
        <v>1</v>
      </c>
      <c r="U209" s="135"/>
      <c r="V209" s="135"/>
      <c r="X209" s="1"/>
      <c r="Y209" s="3"/>
    </row>
    <row r="210" spans="1:25" ht="15" customHeight="1" x14ac:dyDescent="0.3">
      <c r="A210" s="151"/>
      <c r="B210" s="53"/>
      <c r="C210" s="69"/>
      <c r="D210" s="54"/>
      <c r="E210" s="93"/>
      <c r="F210" s="94"/>
      <c r="G210" s="44"/>
      <c r="H210" s="51"/>
      <c r="I210" s="55"/>
      <c r="J210" s="151"/>
      <c r="K210" s="75">
        <v>248</v>
      </c>
      <c r="L210" s="76">
        <v>44776</v>
      </c>
      <c r="M210" s="77">
        <v>13.75</v>
      </c>
      <c r="N210" s="170">
        <v>0.5</v>
      </c>
      <c r="O210" s="77" t="str">
        <f>IF(COUNT(R210:R218)=COUNTIF(R210:R218,0),"Unanimidade",_xlfn.CONCAT(COUNTIF(R210:R218,0)," x ",COUNTIF(R210:R218,"&lt;&gt;0")))</f>
        <v>Unanimidade</v>
      </c>
      <c r="P210" s="35" t="s">
        <v>21</v>
      </c>
      <c r="Q210" s="36">
        <v>0.5</v>
      </c>
      <c r="R210" s="37">
        <f t="shared" si="9"/>
        <v>0</v>
      </c>
      <c r="S210" s="8">
        <f>1-Português!$T210</f>
        <v>1</v>
      </c>
      <c r="T210" s="8">
        <f>IF(Português!$R210&lt;&gt;0,1,0)</f>
        <v>0</v>
      </c>
      <c r="U210" s="135"/>
      <c r="V210" s="135"/>
      <c r="Y210" s="3"/>
    </row>
    <row r="211" spans="1:25" ht="15" customHeight="1" x14ac:dyDescent="0.3">
      <c r="A211" s="151"/>
      <c r="B211" s="56"/>
      <c r="C211" s="70"/>
      <c r="D211" s="43"/>
      <c r="E211" s="46"/>
      <c r="F211" s="90" t="str">
        <f>IF(M218=M219,"Manutenção em",IF(M218&gt;M219,"Aumento para","Redução para"))</f>
        <v>Aumento para</v>
      </c>
      <c r="G211" s="47"/>
      <c r="H211" s="52"/>
      <c r="I211" s="57"/>
      <c r="J211" s="151"/>
      <c r="K211" s="78">
        <v>248</v>
      </c>
      <c r="L211" s="79">
        <v>44776</v>
      </c>
      <c r="M211" s="80">
        <v>13.75</v>
      </c>
      <c r="N211" s="80">
        <v>0.5</v>
      </c>
      <c r="O211" s="80" t="str">
        <f>IF(COUNT(R210:R218)=COUNTIF(R210:R218,0),"Unanimidade",_xlfn.CONCAT(COUNTIF(R210:R218,0)," x ",COUNTIF(R210:R218,"&lt;&gt;0")))</f>
        <v>Unanimidade</v>
      </c>
      <c r="P211" s="33" t="s">
        <v>39</v>
      </c>
      <c r="Q211" s="34">
        <v>0.5</v>
      </c>
      <c r="R211" s="38">
        <f t="shared" si="9"/>
        <v>0</v>
      </c>
      <c r="S211" s="8">
        <f>1-Português!$T211</f>
        <v>1</v>
      </c>
      <c r="T211" s="8">
        <f>IF(Português!$R211&lt;&gt;0,1,0)</f>
        <v>0</v>
      </c>
      <c r="U211" s="135"/>
      <c r="V211" s="135"/>
      <c r="Y211" s="3"/>
    </row>
    <row r="212" spans="1:25" ht="15" customHeight="1" x14ac:dyDescent="0.3">
      <c r="A212" s="151"/>
      <c r="B212" s="56"/>
      <c r="C212" s="45" t="s">
        <v>23</v>
      </c>
      <c r="D212" s="45"/>
      <c r="E212" s="190">
        <f>M210</f>
        <v>13.75</v>
      </c>
      <c r="F212" s="190"/>
      <c r="G212" s="190"/>
      <c r="H212" s="67"/>
      <c r="I212" s="57"/>
      <c r="J212" s="151"/>
      <c r="K212" s="78">
        <v>248</v>
      </c>
      <c r="L212" s="79">
        <v>44776</v>
      </c>
      <c r="M212" s="80">
        <v>13.75</v>
      </c>
      <c r="N212" s="80">
        <v>0.5</v>
      </c>
      <c r="O212" s="80" t="str">
        <f>IF(COUNT(R210:R218)=COUNTIF(R210:R218,0),"Unanimidade",_xlfn.CONCAT(COUNTIF(R210:R218,0)," x ",COUNTIF(R210:R218,"&lt;&gt;0")))</f>
        <v>Unanimidade</v>
      </c>
      <c r="P212" s="33" t="s">
        <v>24</v>
      </c>
      <c r="Q212" s="34">
        <v>0.5</v>
      </c>
      <c r="R212" s="38">
        <f t="shared" si="9"/>
        <v>0</v>
      </c>
      <c r="S212" s="8">
        <f>1-Português!$T212</f>
        <v>1</v>
      </c>
      <c r="T212" s="8">
        <f>IF(Português!$R212&lt;&gt;0,1,0)</f>
        <v>0</v>
      </c>
      <c r="U212" s="135"/>
      <c r="V212" s="135"/>
      <c r="Y212" s="3"/>
    </row>
    <row r="213" spans="1:25" ht="15" customHeight="1" x14ac:dyDescent="0.3">
      <c r="A213" s="151"/>
      <c r="B213" s="56"/>
      <c r="C213" s="191">
        <f>K210</f>
        <v>248</v>
      </c>
      <c r="D213" s="191"/>
      <c r="E213" s="190"/>
      <c r="F213" s="190"/>
      <c r="G213" s="190"/>
      <c r="H213" s="68" t="s">
        <v>25</v>
      </c>
      <c r="I213" s="57"/>
      <c r="J213" s="151"/>
      <c r="K213" s="78">
        <v>248</v>
      </c>
      <c r="L213" s="79">
        <v>44776</v>
      </c>
      <c r="M213" s="80">
        <v>13.75</v>
      </c>
      <c r="N213" s="80">
        <v>0.5</v>
      </c>
      <c r="O213" s="80" t="str">
        <f>IF(COUNT(R210:R218)=COUNTIF(R210:R218,0),"Unanimidade",_xlfn.CONCAT(COUNTIF(R210:R218,0)," x ",COUNTIF(R210:R218,"&lt;&gt;0")))</f>
        <v>Unanimidade</v>
      </c>
      <c r="P213" s="33" t="s">
        <v>26</v>
      </c>
      <c r="Q213" s="34">
        <v>0.5</v>
      </c>
      <c r="R213" s="38">
        <f t="shared" si="9"/>
        <v>0</v>
      </c>
      <c r="S213" s="8">
        <f>1-Português!$T213</f>
        <v>1</v>
      </c>
      <c r="T213" s="8">
        <f>IF(Português!$R213&lt;&gt;0,1,0)</f>
        <v>0</v>
      </c>
      <c r="U213" s="135"/>
      <c r="V213" s="135"/>
      <c r="Y213" s="3"/>
    </row>
    <row r="214" spans="1:25" ht="15" customHeight="1" x14ac:dyDescent="0.3">
      <c r="A214" s="151"/>
      <c r="B214" s="56"/>
      <c r="C214" s="191"/>
      <c r="D214" s="191"/>
      <c r="I214" s="57"/>
      <c r="J214" s="151"/>
      <c r="K214" s="78">
        <v>248</v>
      </c>
      <c r="L214" s="79">
        <v>44776</v>
      </c>
      <c r="M214" s="80">
        <v>13.75</v>
      </c>
      <c r="N214" s="80">
        <v>0.5</v>
      </c>
      <c r="O214" s="80" t="str">
        <f>IF(COUNT(R210:R218)=COUNTIF(R210:R218,0),"Unanimidade",_xlfn.CONCAT(COUNTIF(R210:R218,0)," x ",COUNTIF(R210:R218,"&lt;&gt;0")))</f>
        <v>Unanimidade</v>
      </c>
      <c r="P214" s="33" t="s">
        <v>36</v>
      </c>
      <c r="Q214" s="34">
        <v>0.5</v>
      </c>
      <c r="R214" s="38">
        <f t="shared" si="9"/>
        <v>0</v>
      </c>
      <c r="S214" s="8">
        <f>1-Português!$T214</f>
        <v>1</v>
      </c>
      <c r="T214" s="8">
        <f>IF(Português!$R214&lt;&gt;0,1,0)</f>
        <v>0</v>
      </c>
      <c r="U214" s="135"/>
      <c r="V214" s="135"/>
      <c r="Y214" s="3"/>
    </row>
    <row r="215" spans="1:25" ht="15" customHeight="1" x14ac:dyDescent="0.3">
      <c r="A215" s="151"/>
      <c r="B215" s="56"/>
      <c r="C215" s="44"/>
      <c r="D215" s="44"/>
      <c r="E215" s="72" t="s">
        <v>29</v>
      </c>
      <c r="F215" s="89" t="str">
        <f>IF(COUNT(R210:R218)=COUNTIF(R210:R218,0),"Unanimidade",_xlfn.CONCAT(COUNTIF(R210:R218,0)," x ",COUNTIF(R210:R218,"&lt;&gt;0")))</f>
        <v>Unanimidade</v>
      </c>
      <c r="G215" s="67"/>
      <c r="H215" s="67"/>
      <c r="I215" s="57">
        <f>M220</f>
        <v>13.25</v>
      </c>
      <c r="J215" s="151"/>
      <c r="K215" s="78">
        <v>248</v>
      </c>
      <c r="L215" s="79">
        <v>44776</v>
      </c>
      <c r="M215" s="80">
        <v>13.75</v>
      </c>
      <c r="N215" s="80">
        <v>0.5</v>
      </c>
      <c r="O215" s="80" t="str">
        <f>IF(COUNT(R210:R218)=COUNTIF(R210:R218,0),"Unanimidade",_xlfn.CONCAT(COUNTIF(R210:R218,0)," x ",COUNTIF(R210:R218,"&lt;&gt;0")))</f>
        <v>Unanimidade</v>
      </c>
      <c r="P215" s="33" t="s">
        <v>37</v>
      </c>
      <c r="Q215" s="34">
        <v>0.5</v>
      </c>
      <c r="R215" s="38">
        <f t="shared" si="9"/>
        <v>0</v>
      </c>
      <c r="S215" s="8">
        <f>1-Português!$T215</f>
        <v>1</v>
      </c>
      <c r="T215" s="8">
        <f>IF(Português!$R215&lt;&gt;0,1,0)</f>
        <v>0</v>
      </c>
      <c r="U215" s="135"/>
      <c r="V215" s="135"/>
      <c r="Y215" s="3"/>
    </row>
    <row r="216" spans="1:25" ht="15" customHeight="1" x14ac:dyDescent="0.3">
      <c r="A216" s="151"/>
      <c r="B216" s="56"/>
      <c r="C216" s="48">
        <f>L210</f>
        <v>44776</v>
      </c>
      <c r="D216" s="48"/>
      <c r="E216" s="72" t="s">
        <v>35</v>
      </c>
      <c r="F216" s="50">
        <f>M218-M219</f>
        <v>0.5</v>
      </c>
      <c r="G216" s="49"/>
      <c r="H216" s="51"/>
      <c r="I216" s="57">
        <f>M219</f>
        <v>13.25</v>
      </c>
      <c r="J216" s="151"/>
      <c r="K216" s="78">
        <v>248</v>
      </c>
      <c r="L216" s="79">
        <v>44776</v>
      </c>
      <c r="M216" s="80">
        <v>13.75</v>
      </c>
      <c r="N216" s="80">
        <v>0.5</v>
      </c>
      <c r="O216" s="80" t="str">
        <f>IF(COUNT(R210:R218)=COUNTIF(R210:R218,0),"Unanimidade",_xlfn.CONCAT(COUNTIF(R210:R218,0)," x ",COUNTIF(R210:R218,"&lt;&gt;0")))</f>
        <v>Unanimidade</v>
      </c>
      <c r="P216" s="33" t="s">
        <v>30</v>
      </c>
      <c r="Q216" s="34">
        <v>0.5</v>
      </c>
      <c r="R216" s="38">
        <f t="shared" ref="R216:R279" si="10">Q216-N216</f>
        <v>0</v>
      </c>
      <c r="S216" s="8">
        <f>1-Português!$T216</f>
        <v>1</v>
      </c>
      <c r="T216" s="8">
        <f>IF(Português!$R216&lt;&gt;0,1,0)</f>
        <v>0</v>
      </c>
      <c r="U216" s="135"/>
      <c r="V216" s="135"/>
      <c r="Y216" s="3"/>
    </row>
    <row r="217" spans="1:25" ht="15" customHeight="1" x14ac:dyDescent="0.3">
      <c r="A217" s="151"/>
      <c r="B217" s="56"/>
      <c r="C217" s="70"/>
      <c r="D217" s="43"/>
      <c r="E217" s="43"/>
      <c r="F217" s="92"/>
      <c r="G217" s="50"/>
      <c r="H217" s="51"/>
      <c r="I217" s="57">
        <f>M218</f>
        <v>13.75</v>
      </c>
      <c r="J217" s="151"/>
      <c r="K217" s="78">
        <v>248</v>
      </c>
      <c r="L217" s="79">
        <v>44776</v>
      </c>
      <c r="M217" s="80">
        <v>13.75</v>
      </c>
      <c r="N217" s="80">
        <v>0.5</v>
      </c>
      <c r="O217" s="80" t="str">
        <f>IF(COUNT(R210:R218)=COUNTIF(R210:R218,0),"Unanimidade",_xlfn.CONCAT(COUNTIF(R210:R218,0)," x ",COUNTIF(R210:R218,"&lt;&gt;0")))</f>
        <v>Unanimidade</v>
      </c>
      <c r="P217" s="33" t="s">
        <v>38</v>
      </c>
      <c r="Q217" s="34">
        <v>0.5</v>
      </c>
      <c r="R217" s="38">
        <f t="shared" si="10"/>
        <v>0</v>
      </c>
      <c r="S217" s="8">
        <f>1-Português!$T217</f>
        <v>1</v>
      </c>
      <c r="T217" s="8">
        <f>IF(Português!$R217&lt;&gt;0,1,0)</f>
        <v>0</v>
      </c>
      <c r="U217" s="135"/>
      <c r="V217" s="135"/>
      <c r="Y217" s="3"/>
    </row>
    <row r="218" spans="1:25" ht="15" customHeight="1" thickBot="1" x14ac:dyDescent="0.35">
      <c r="A218" s="151"/>
      <c r="B218" s="58"/>
      <c r="C218" s="71"/>
      <c r="D218" s="59"/>
      <c r="E218" s="100"/>
      <c r="F218" s="100"/>
      <c r="G218" s="60"/>
      <c r="H218" s="61"/>
      <c r="I218" s="62">
        <f>M217</f>
        <v>13.75</v>
      </c>
      <c r="J218" s="151"/>
      <c r="K218" s="81">
        <v>248</v>
      </c>
      <c r="L218" s="82">
        <v>44776</v>
      </c>
      <c r="M218" s="83">
        <v>13.75</v>
      </c>
      <c r="N218" s="83">
        <v>0.5</v>
      </c>
      <c r="O218" s="83" t="str">
        <f>IF(COUNT(R210:R218)=COUNTIF(R210:R218,0),"Unanimidade",_xlfn.CONCAT(COUNTIF(R210:R218,0)," x ",COUNTIF(R210:R218,"&lt;&gt;0")))</f>
        <v>Unanimidade</v>
      </c>
      <c r="P218" s="39" t="s">
        <v>33</v>
      </c>
      <c r="Q218" s="40">
        <v>0.5</v>
      </c>
      <c r="R218" s="41">
        <f t="shared" si="10"/>
        <v>0</v>
      </c>
      <c r="S218" s="8">
        <f>1-Português!$T218</f>
        <v>1</v>
      </c>
      <c r="T218" s="8">
        <f>IF(Português!$R218&lt;&gt;0,1,0)</f>
        <v>0</v>
      </c>
      <c r="U218" s="135"/>
      <c r="V218" s="135"/>
      <c r="Y218" s="3"/>
    </row>
    <row r="219" spans="1:25" ht="15" customHeight="1" x14ac:dyDescent="0.3">
      <c r="A219" s="151"/>
      <c r="B219" s="53"/>
      <c r="C219" s="69"/>
      <c r="D219" s="54"/>
      <c r="E219" s="93"/>
      <c r="F219" s="94"/>
      <c r="G219" s="44"/>
      <c r="H219" s="51"/>
      <c r="I219" s="55"/>
      <c r="J219" s="151"/>
      <c r="K219" s="75">
        <v>247</v>
      </c>
      <c r="L219" s="76">
        <v>44727</v>
      </c>
      <c r="M219" s="77">
        <v>13.25</v>
      </c>
      <c r="N219" s="77">
        <v>0.5</v>
      </c>
      <c r="O219" s="77" t="str">
        <f>IF(COUNT(R219:R227)=COUNTIF(R219:R227,0),"Unanimidade",_xlfn.CONCAT(COUNTIF(R219:R227,0)," x ",COUNTIF(R219:R227,"&lt;&gt;0")))</f>
        <v>Unanimidade</v>
      </c>
      <c r="P219" s="35" t="s">
        <v>21</v>
      </c>
      <c r="Q219" s="36">
        <v>0.5</v>
      </c>
      <c r="R219" s="37">
        <f t="shared" si="10"/>
        <v>0</v>
      </c>
      <c r="S219" s="8">
        <f>1-Português!$T219</f>
        <v>1</v>
      </c>
      <c r="T219" s="8">
        <f>IF(Português!$R219&lt;&gt;0,1,0)</f>
        <v>0</v>
      </c>
      <c r="U219" s="135"/>
      <c r="V219" s="135"/>
      <c r="Y219" s="3"/>
    </row>
    <row r="220" spans="1:25" ht="15" customHeight="1" x14ac:dyDescent="0.3">
      <c r="A220" s="151"/>
      <c r="B220" s="56"/>
      <c r="C220" s="70"/>
      <c r="D220" s="43"/>
      <c r="E220" s="46"/>
      <c r="F220" s="90" t="str">
        <f>IF(M227=M228,"Manutenção em",IF(M227&gt;M228,"Aumento para","Redução para"))</f>
        <v>Aumento para</v>
      </c>
      <c r="G220" s="47"/>
      <c r="H220" s="52"/>
      <c r="I220" s="57"/>
      <c r="J220" s="151"/>
      <c r="K220" s="78">
        <v>247</v>
      </c>
      <c r="L220" s="79">
        <v>44727</v>
      </c>
      <c r="M220" s="80">
        <v>13.25</v>
      </c>
      <c r="N220" s="80">
        <v>0.5</v>
      </c>
      <c r="O220" s="80" t="str">
        <f>IF(COUNT(R219:R227)=COUNTIF(R219:R227,0),"Unanimidade",_xlfn.CONCAT(COUNTIF(R219:R227,0)," x ",COUNTIF(R219:R227,"&lt;&gt;0")))</f>
        <v>Unanimidade</v>
      </c>
      <c r="P220" s="33" t="s">
        <v>39</v>
      </c>
      <c r="Q220" s="34">
        <v>0.5</v>
      </c>
      <c r="R220" s="38">
        <f t="shared" si="10"/>
        <v>0</v>
      </c>
      <c r="S220" s="8">
        <f>1-Português!$T220</f>
        <v>1</v>
      </c>
      <c r="T220" s="8">
        <f>IF(Português!$R220&lt;&gt;0,1,0)</f>
        <v>0</v>
      </c>
      <c r="U220" s="135"/>
      <c r="V220" s="135"/>
      <c r="Y220" s="3"/>
    </row>
    <row r="221" spans="1:25" ht="15" customHeight="1" x14ac:dyDescent="0.3">
      <c r="A221" s="151"/>
      <c r="B221" s="56"/>
      <c r="C221" s="45" t="s">
        <v>23</v>
      </c>
      <c r="D221" s="45"/>
      <c r="E221" s="190">
        <f>M219</f>
        <v>13.25</v>
      </c>
      <c r="F221" s="190"/>
      <c r="G221" s="190"/>
      <c r="H221" s="67"/>
      <c r="I221" s="57"/>
      <c r="J221" s="151"/>
      <c r="K221" s="78">
        <v>247</v>
      </c>
      <c r="L221" s="79">
        <v>44727</v>
      </c>
      <c r="M221" s="80">
        <v>13.25</v>
      </c>
      <c r="N221" s="80">
        <v>0.5</v>
      </c>
      <c r="O221" s="80" t="str">
        <f>IF(COUNT(R219:R227)=COUNTIF(R219:R227,0),"Unanimidade",_xlfn.CONCAT(COUNTIF(R219:R227,0)," x ",COUNTIF(R219:R227,"&lt;&gt;0")))</f>
        <v>Unanimidade</v>
      </c>
      <c r="P221" s="33" t="s">
        <v>24</v>
      </c>
      <c r="Q221" s="34">
        <v>0.5</v>
      </c>
      <c r="R221" s="38">
        <f t="shared" si="10"/>
        <v>0</v>
      </c>
      <c r="S221" s="8">
        <f>1-Português!$T221</f>
        <v>1</v>
      </c>
      <c r="T221" s="8">
        <f>IF(Português!$R221&lt;&gt;0,1,0)</f>
        <v>0</v>
      </c>
      <c r="U221" s="135"/>
      <c r="V221" s="135"/>
      <c r="Y221" s="3"/>
    </row>
    <row r="222" spans="1:25" ht="15" customHeight="1" x14ac:dyDescent="0.3">
      <c r="A222" s="151"/>
      <c r="B222" s="56"/>
      <c r="C222" s="191">
        <f>K219</f>
        <v>247</v>
      </c>
      <c r="D222" s="191"/>
      <c r="E222" s="190"/>
      <c r="F222" s="190"/>
      <c r="G222" s="190"/>
      <c r="H222" s="68" t="s">
        <v>25</v>
      </c>
      <c r="I222" s="57"/>
      <c r="J222" s="151"/>
      <c r="K222" s="78">
        <v>247</v>
      </c>
      <c r="L222" s="79">
        <v>44727</v>
      </c>
      <c r="M222" s="80">
        <v>13.25</v>
      </c>
      <c r="N222" s="80">
        <v>0.5</v>
      </c>
      <c r="O222" s="80" t="str">
        <f>IF(COUNT(R219:R227)=COUNTIF(R219:R227,0),"Unanimidade",_xlfn.CONCAT(COUNTIF(R219:R227,0)," x ",COUNTIF(R219:R227,"&lt;&gt;0")))</f>
        <v>Unanimidade</v>
      </c>
      <c r="P222" s="33" t="s">
        <v>26</v>
      </c>
      <c r="Q222" s="34">
        <v>0.5</v>
      </c>
      <c r="R222" s="38">
        <f t="shared" si="10"/>
        <v>0</v>
      </c>
      <c r="S222" s="8">
        <f>1-Português!$T222</f>
        <v>1</v>
      </c>
      <c r="T222" s="8">
        <f>IF(Português!$R222&lt;&gt;0,1,0)</f>
        <v>0</v>
      </c>
      <c r="U222" s="135"/>
      <c r="V222" s="135"/>
      <c r="Y222" s="3"/>
    </row>
    <row r="223" spans="1:25" ht="15" customHeight="1" x14ac:dyDescent="0.3">
      <c r="A223" s="151"/>
      <c r="B223" s="56"/>
      <c r="C223" s="191"/>
      <c r="D223" s="191"/>
      <c r="I223" s="57"/>
      <c r="J223" s="151"/>
      <c r="K223" s="78">
        <v>247</v>
      </c>
      <c r="L223" s="79">
        <v>44727</v>
      </c>
      <c r="M223" s="80">
        <v>13.25</v>
      </c>
      <c r="N223" s="80">
        <v>0.5</v>
      </c>
      <c r="O223" s="80" t="str">
        <f>IF(COUNT(R219:R227)=COUNTIF(R219:R227,0),"Unanimidade",_xlfn.CONCAT(COUNTIF(R219:R227,0)," x ",COUNTIF(R219:R227,"&lt;&gt;0")))</f>
        <v>Unanimidade</v>
      </c>
      <c r="P223" s="33" t="s">
        <v>36</v>
      </c>
      <c r="Q223" s="34">
        <v>0.5</v>
      </c>
      <c r="R223" s="38">
        <f t="shared" si="10"/>
        <v>0</v>
      </c>
      <c r="S223" s="8">
        <f>1-Português!$T223</f>
        <v>1</v>
      </c>
      <c r="T223" s="8">
        <f>IF(Português!$R223&lt;&gt;0,1,0)</f>
        <v>0</v>
      </c>
      <c r="U223" s="135"/>
      <c r="V223" s="135"/>
      <c r="Y223" s="3"/>
    </row>
    <row r="224" spans="1:25" ht="15" customHeight="1" x14ac:dyDescent="0.3">
      <c r="A224" s="151"/>
      <c r="B224" s="56"/>
      <c r="C224" s="44"/>
      <c r="D224" s="44"/>
      <c r="E224" s="72" t="s">
        <v>29</v>
      </c>
      <c r="F224" s="89" t="str">
        <f>IF(COUNT(R219:R227)=COUNTIF(R219:R227,0),"Unanimidade",_xlfn.CONCAT(COUNTIF(R219:R227,0)," x ",COUNTIF(R219:R227,"&lt;&gt;0")))</f>
        <v>Unanimidade</v>
      </c>
      <c r="G224" s="67"/>
      <c r="H224" s="67"/>
      <c r="I224" s="57">
        <f>M229</f>
        <v>12.75</v>
      </c>
      <c r="J224" s="151"/>
      <c r="K224" s="78">
        <v>247</v>
      </c>
      <c r="L224" s="79">
        <v>44727</v>
      </c>
      <c r="M224" s="80">
        <v>13.25</v>
      </c>
      <c r="N224" s="80">
        <v>0.5</v>
      </c>
      <c r="O224" s="80" t="str">
        <f>IF(COUNT(R219:R227)=COUNTIF(R219:R227,0),"Unanimidade",_xlfn.CONCAT(COUNTIF(R219:R227,0)," x ",COUNTIF(R219:R227,"&lt;&gt;0")))</f>
        <v>Unanimidade</v>
      </c>
      <c r="P224" s="33" t="s">
        <v>37</v>
      </c>
      <c r="Q224" s="34">
        <v>0.5</v>
      </c>
      <c r="R224" s="38">
        <f t="shared" si="10"/>
        <v>0</v>
      </c>
      <c r="S224" s="8">
        <f>1-Português!$T224</f>
        <v>1</v>
      </c>
      <c r="T224" s="8">
        <f>IF(Português!$R224&lt;&gt;0,1,0)</f>
        <v>0</v>
      </c>
      <c r="U224" s="135"/>
      <c r="V224" s="135"/>
      <c r="Y224" s="3"/>
    </row>
    <row r="225" spans="1:25" ht="15" customHeight="1" x14ac:dyDescent="0.3">
      <c r="A225" s="151"/>
      <c r="B225" s="56"/>
      <c r="C225" s="48">
        <f>L219</f>
        <v>44727</v>
      </c>
      <c r="D225" s="48"/>
      <c r="E225" s="72" t="s">
        <v>35</v>
      </c>
      <c r="F225" s="50">
        <f>M227-M228</f>
        <v>0.5</v>
      </c>
      <c r="G225" s="49"/>
      <c r="H225" s="51"/>
      <c r="I225" s="57">
        <f>M228</f>
        <v>12.75</v>
      </c>
      <c r="J225" s="151"/>
      <c r="K225" s="78">
        <v>247</v>
      </c>
      <c r="L225" s="79">
        <v>44727</v>
      </c>
      <c r="M225" s="80">
        <v>13.25</v>
      </c>
      <c r="N225" s="80">
        <v>0.5</v>
      </c>
      <c r="O225" s="80" t="str">
        <f>IF(COUNT(R219:R227)=COUNTIF(R219:R227,0),"Unanimidade",_xlfn.CONCAT(COUNTIF(R219:R227,0)," x ",COUNTIF(R219:R227,"&lt;&gt;0")))</f>
        <v>Unanimidade</v>
      </c>
      <c r="P225" s="33" t="s">
        <v>30</v>
      </c>
      <c r="Q225" s="34">
        <v>0.5</v>
      </c>
      <c r="R225" s="38">
        <f t="shared" si="10"/>
        <v>0</v>
      </c>
      <c r="S225" s="8">
        <f>1-Português!$T225</f>
        <v>1</v>
      </c>
      <c r="T225" s="8">
        <f>IF(Português!$R225&lt;&gt;0,1,0)</f>
        <v>0</v>
      </c>
      <c r="U225" s="135"/>
      <c r="V225" s="135"/>
      <c r="Y225" s="3"/>
    </row>
    <row r="226" spans="1:25" ht="15" customHeight="1" x14ac:dyDescent="0.3">
      <c r="A226" s="151"/>
      <c r="B226" s="56"/>
      <c r="C226" s="70"/>
      <c r="D226" s="43"/>
      <c r="E226" s="43"/>
      <c r="F226" s="92"/>
      <c r="G226" s="50"/>
      <c r="H226" s="51"/>
      <c r="I226" s="57">
        <f>M227</f>
        <v>13.25</v>
      </c>
      <c r="J226" s="151"/>
      <c r="K226" s="78">
        <v>247</v>
      </c>
      <c r="L226" s="79">
        <v>44727</v>
      </c>
      <c r="M226" s="80">
        <v>13.25</v>
      </c>
      <c r="N226" s="80">
        <v>0.5</v>
      </c>
      <c r="O226" s="80" t="str">
        <f>IF(COUNT(R219:R227)=COUNTIF(R219:R227,0),"Unanimidade",_xlfn.CONCAT(COUNTIF(R219:R227,0)," x ",COUNTIF(R219:R227,"&lt;&gt;0")))</f>
        <v>Unanimidade</v>
      </c>
      <c r="P226" s="33" t="s">
        <v>38</v>
      </c>
      <c r="Q226" s="34">
        <v>0.5</v>
      </c>
      <c r="R226" s="38">
        <f t="shared" si="10"/>
        <v>0</v>
      </c>
      <c r="S226" s="8">
        <f>1-Português!$T226</f>
        <v>1</v>
      </c>
      <c r="T226" s="8">
        <f>IF(Português!$R226&lt;&gt;0,1,0)</f>
        <v>0</v>
      </c>
      <c r="U226" s="135"/>
      <c r="V226" s="135"/>
      <c r="Y226" s="3"/>
    </row>
    <row r="227" spans="1:25" ht="15" customHeight="1" thickBot="1" x14ac:dyDescent="0.35">
      <c r="A227" s="151"/>
      <c r="B227" s="58"/>
      <c r="C227" s="71"/>
      <c r="D227" s="59"/>
      <c r="E227" s="100"/>
      <c r="F227" s="100"/>
      <c r="G227" s="60"/>
      <c r="H227" s="61"/>
      <c r="I227" s="62">
        <f>M226</f>
        <v>13.25</v>
      </c>
      <c r="J227" s="151"/>
      <c r="K227" s="81">
        <v>247</v>
      </c>
      <c r="L227" s="82">
        <v>44727</v>
      </c>
      <c r="M227" s="83">
        <v>13.25</v>
      </c>
      <c r="N227" s="83">
        <v>0.5</v>
      </c>
      <c r="O227" s="83" t="str">
        <f>IF(COUNT(R219:R227)=COUNTIF(R219:R227,0),"Unanimidade",_xlfn.CONCAT(COUNTIF(R219:R227,0)," x ",COUNTIF(R219:R227,"&lt;&gt;0")))</f>
        <v>Unanimidade</v>
      </c>
      <c r="P227" s="39" t="s">
        <v>33</v>
      </c>
      <c r="Q227" s="40">
        <v>0.5</v>
      </c>
      <c r="R227" s="41">
        <f t="shared" si="10"/>
        <v>0</v>
      </c>
      <c r="S227" s="8">
        <f>1-Português!$T227</f>
        <v>1</v>
      </c>
      <c r="T227" s="8">
        <f>IF(Português!$R227&lt;&gt;0,1,0)</f>
        <v>0</v>
      </c>
      <c r="U227" s="135"/>
      <c r="V227" s="135"/>
      <c r="Y227" s="3"/>
    </row>
    <row r="228" spans="1:25" ht="15" customHeight="1" x14ac:dyDescent="0.3">
      <c r="A228" s="151"/>
      <c r="B228" s="53"/>
      <c r="C228" s="69"/>
      <c r="D228" s="54"/>
      <c r="E228" s="93"/>
      <c r="F228" s="94"/>
      <c r="G228" s="44"/>
      <c r="H228" s="51"/>
      <c r="I228" s="55"/>
      <c r="J228" s="151"/>
      <c r="K228" s="75">
        <v>246</v>
      </c>
      <c r="L228" s="76">
        <v>44685</v>
      </c>
      <c r="M228" s="77">
        <v>12.75</v>
      </c>
      <c r="N228" s="77">
        <v>1</v>
      </c>
      <c r="O228" s="77" t="str">
        <f>IF(COUNT(R228:R236)=COUNTIF(R228:R236,0),"Unanimidade",_xlfn.CONCAT(COUNTIF(R228:R236,0)," x ",COUNTIF(R228:R236,"&lt;&gt;0")))</f>
        <v>Unanimidade</v>
      </c>
      <c r="P228" s="35" t="s">
        <v>21</v>
      </c>
      <c r="Q228" s="172">
        <v>1</v>
      </c>
      <c r="R228" s="37">
        <f t="shared" si="10"/>
        <v>0</v>
      </c>
      <c r="S228" s="8">
        <f>1-Português!$T228</f>
        <v>1</v>
      </c>
      <c r="T228" s="8">
        <f>IF(Português!$R228&lt;&gt;0,1,0)</f>
        <v>0</v>
      </c>
      <c r="U228" s="135"/>
      <c r="V228" s="135"/>
      <c r="Y228" s="3"/>
    </row>
    <row r="229" spans="1:25" ht="15" customHeight="1" x14ac:dyDescent="0.3">
      <c r="A229" s="151"/>
      <c r="B229" s="56"/>
      <c r="C229" s="70"/>
      <c r="D229" s="43"/>
      <c r="E229" s="46"/>
      <c r="F229" s="90" t="str">
        <f>IF(M236=M237,"Manutenção em",IF(M236&gt;M237,"Aumento para","Redução para"))</f>
        <v>Aumento para</v>
      </c>
      <c r="G229" s="47"/>
      <c r="H229" s="52"/>
      <c r="I229" s="57"/>
      <c r="J229" s="151"/>
      <c r="K229" s="78">
        <v>246</v>
      </c>
      <c r="L229" s="79">
        <v>44685</v>
      </c>
      <c r="M229" s="80">
        <v>12.75</v>
      </c>
      <c r="N229" s="80">
        <v>1</v>
      </c>
      <c r="O229" s="80" t="str">
        <f>IF(COUNT(R228:R236)=COUNTIF(R228:R236,0),"Unanimidade",_xlfn.CONCAT(COUNTIF(R228:R236,0)," x ",COUNTIF(R228:R236,"&lt;&gt;0")))</f>
        <v>Unanimidade</v>
      </c>
      <c r="P229" s="33" t="s">
        <v>39</v>
      </c>
      <c r="Q229" s="171">
        <v>1</v>
      </c>
      <c r="R229" s="38">
        <f t="shared" si="10"/>
        <v>0</v>
      </c>
      <c r="S229" s="8">
        <f>1-Português!$T229</f>
        <v>1</v>
      </c>
      <c r="T229" s="8">
        <f>IF(Português!$R229&lt;&gt;0,1,0)</f>
        <v>0</v>
      </c>
      <c r="U229" s="135"/>
      <c r="V229" s="135"/>
      <c r="Y229" s="3"/>
    </row>
    <row r="230" spans="1:25" ht="15" customHeight="1" x14ac:dyDescent="0.3">
      <c r="A230" s="151"/>
      <c r="B230" s="56"/>
      <c r="C230" s="45" t="s">
        <v>23</v>
      </c>
      <c r="D230" s="45"/>
      <c r="E230" s="190">
        <f>M228</f>
        <v>12.75</v>
      </c>
      <c r="F230" s="190"/>
      <c r="G230" s="190"/>
      <c r="H230" s="67"/>
      <c r="I230" s="57"/>
      <c r="J230" s="151"/>
      <c r="K230" s="78">
        <v>246</v>
      </c>
      <c r="L230" s="79">
        <v>44685</v>
      </c>
      <c r="M230" s="80">
        <v>12.75</v>
      </c>
      <c r="N230" s="80">
        <v>1</v>
      </c>
      <c r="O230" s="80" t="str">
        <f>IF(COUNT(R228:R236)=COUNTIF(R228:R236,0),"Unanimidade",_xlfn.CONCAT(COUNTIF(R228:R236,0)," x ",COUNTIF(R228:R236,"&lt;&gt;0")))</f>
        <v>Unanimidade</v>
      </c>
      <c r="P230" s="33" t="s">
        <v>24</v>
      </c>
      <c r="Q230" s="171">
        <v>1</v>
      </c>
      <c r="R230" s="38">
        <f t="shared" si="10"/>
        <v>0</v>
      </c>
      <c r="S230" s="8">
        <f>1-Português!$T230</f>
        <v>1</v>
      </c>
      <c r="T230" s="8">
        <f>IF(Português!$R230&lt;&gt;0,1,0)</f>
        <v>0</v>
      </c>
      <c r="U230" s="135"/>
      <c r="V230" s="135"/>
      <c r="Y230" s="3"/>
    </row>
    <row r="231" spans="1:25" ht="15" customHeight="1" x14ac:dyDescent="0.3">
      <c r="A231" s="151"/>
      <c r="B231" s="56"/>
      <c r="C231" s="191">
        <f>K228</f>
        <v>246</v>
      </c>
      <c r="D231" s="191"/>
      <c r="E231" s="190"/>
      <c r="F231" s="190"/>
      <c r="G231" s="190"/>
      <c r="H231" s="68" t="s">
        <v>25</v>
      </c>
      <c r="I231" s="57"/>
      <c r="J231" s="151"/>
      <c r="K231" s="78">
        <v>246</v>
      </c>
      <c r="L231" s="79">
        <v>44685</v>
      </c>
      <c r="M231" s="80">
        <v>12.75</v>
      </c>
      <c r="N231" s="80">
        <v>1</v>
      </c>
      <c r="O231" s="80" t="str">
        <f>IF(COUNT(R228:R236)=COUNTIF(R228:R236,0),"Unanimidade",_xlfn.CONCAT(COUNTIF(R228:R236,0)," x ",COUNTIF(R228:R236,"&lt;&gt;0")))</f>
        <v>Unanimidade</v>
      </c>
      <c r="P231" s="33" t="s">
        <v>26</v>
      </c>
      <c r="Q231" s="171">
        <v>1</v>
      </c>
      <c r="R231" s="38">
        <f t="shared" si="10"/>
        <v>0</v>
      </c>
      <c r="S231" s="8">
        <f>1-Português!$T231</f>
        <v>1</v>
      </c>
      <c r="T231" s="8">
        <f>IF(Português!$R231&lt;&gt;0,1,0)</f>
        <v>0</v>
      </c>
      <c r="U231" s="135"/>
      <c r="V231" s="135"/>
      <c r="Y231" s="3"/>
    </row>
    <row r="232" spans="1:25" ht="15" customHeight="1" x14ac:dyDescent="0.3">
      <c r="A232" s="151"/>
      <c r="B232" s="56"/>
      <c r="C232" s="191"/>
      <c r="D232" s="191"/>
      <c r="I232" s="57"/>
      <c r="J232" s="151"/>
      <c r="K232" s="78">
        <v>246</v>
      </c>
      <c r="L232" s="79">
        <v>44685</v>
      </c>
      <c r="M232" s="80">
        <v>12.75</v>
      </c>
      <c r="N232" s="80">
        <v>1</v>
      </c>
      <c r="O232" s="80" t="str">
        <f>IF(COUNT(R228:R236)=COUNTIF(R228:R236,0),"Unanimidade",_xlfn.CONCAT(COUNTIF(R228:R236,0)," x ",COUNTIF(R228:R236,"&lt;&gt;0")))</f>
        <v>Unanimidade</v>
      </c>
      <c r="P232" s="33" t="s">
        <v>36</v>
      </c>
      <c r="Q232" s="171">
        <v>1</v>
      </c>
      <c r="R232" s="38">
        <f t="shared" si="10"/>
        <v>0</v>
      </c>
      <c r="S232" s="8">
        <f>1-Português!$T232</f>
        <v>1</v>
      </c>
      <c r="T232" s="8">
        <f>IF(Português!$R232&lt;&gt;0,1,0)</f>
        <v>0</v>
      </c>
      <c r="U232" s="135"/>
      <c r="V232" s="135"/>
      <c r="Y232" s="3"/>
    </row>
    <row r="233" spans="1:25" ht="15" customHeight="1" x14ac:dyDescent="0.3">
      <c r="A233" s="151"/>
      <c r="B233" s="56"/>
      <c r="C233" s="44"/>
      <c r="D233" s="44"/>
      <c r="E233" s="72" t="s">
        <v>29</v>
      </c>
      <c r="F233" s="89" t="str">
        <f>IF(COUNT(R228:R236)=COUNTIF(R228:R236,0),"Unanimidade",_xlfn.CONCAT(COUNTIF(R228:R236,0)," x ",COUNTIF(R228:R236,"&lt;&gt;0")))</f>
        <v>Unanimidade</v>
      </c>
      <c r="G233" s="67"/>
      <c r="H233" s="67"/>
      <c r="I233" s="57">
        <f>M238</f>
        <v>11.75</v>
      </c>
      <c r="J233" s="151"/>
      <c r="K233" s="78">
        <v>246</v>
      </c>
      <c r="L233" s="79">
        <v>44685</v>
      </c>
      <c r="M233" s="80">
        <v>12.75</v>
      </c>
      <c r="N233" s="80">
        <v>1</v>
      </c>
      <c r="O233" s="80" t="str">
        <f>IF(COUNT(R228:R236)=COUNTIF(R228:R236,0),"Unanimidade",_xlfn.CONCAT(COUNTIF(R228:R236,0)," x ",COUNTIF(R228:R236,"&lt;&gt;0")))</f>
        <v>Unanimidade</v>
      </c>
      <c r="P233" s="33" t="s">
        <v>37</v>
      </c>
      <c r="Q233" s="171">
        <v>1</v>
      </c>
      <c r="R233" s="38">
        <f t="shared" si="10"/>
        <v>0</v>
      </c>
      <c r="S233" s="8">
        <f>1-Português!$T233</f>
        <v>1</v>
      </c>
      <c r="T233" s="8">
        <f>IF(Português!$R233&lt;&gt;0,1,0)</f>
        <v>0</v>
      </c>
      <c r="U233" s="135"/>
      <c r="V233" s="135"/>
      <c r="Y233" s="3"/>
    </row>
    <row r="234" spans="1:25" ht="15" customHeight="1" x14ac:dyDescent="0.3">
      <c r="A234" s="151"/>
      <c r="B234" s="56"/>
      <c r="C234" s="48">
        <f>L228</f>
        <v>44685</v>
      </c>
      <c r="D234" s="48"/>
      <c r="E234" s="72" t="s">
        <v>35</v>
      </c>
      <c r="F234" s="50">
        <f>M236-M237</f>
        <v>1</v>
      </c>
      <c r="G234" s="49"/>
      <c r="H234" s="51"/>
      <c r="I234" s="57">
        <f>M237</f>
        <v>11.75</v>
      </c>
      <c r="J234" s="151"/>
      <c r="K234" s="78">
        <v>246</v>
      </c>
      <c r="L234" s="79">
        <v>44685</v>
      </c>
      <c r="M234" s="80">
        <v>12.75</v>
      </c>
      <c r="N234" s="80">
        <v>1</v>
      </c>
      <c r="O234" s="80" t="str">
        <f>IF(COUNT(R228:R236)=COUNTIF(R228:R236,0),"Unanimidade",_xlfn.CONCAT(COUNTIF(R228:R236,0)," x ",COUNTIF(R228:R236,"&lt;&gt;0")))</f>
        <v>Unanimidade</v>
      </c>
      <c r="P234" s="33" t="s">
        <v>30</v>
      </c>
      <c r="Q234" s="171">
        <v>1</v>
      </c>
      <c r="R234" s="38">
        <f t="shared" si="10"/>
        <v>0</v>
      </c>
      <c r="S234" s="8">
        <f>1-Português!$T234</f>
        <v>1</v>
      </c>
      <c r="T234" s="8">
        <f>IF(Português!$R234&lt;&gt;0,1,0)</f>
        <v>0</v>
      </c>
      <c r="U234" s="135"/>
      <c r="V234" s="135"/>
      <c r="Y234" s="3"/>
    </row>
    <row r="235" spans="1:25" ht="15" customHeight="1" x14ac:dyDescent="0.3">
      <c r="A235" s="151"/>
      <c r="B235" s="56"/>
      <c r="C235" s="70"/>
      <c r="D235" s="43"/>
      <c r="E235" s="43"/>
      <c r="F235" s="92"/>
      <c r="G235" s="50"/>
      <c r="H235" s="51"/>
      <c r="I235" s="57">
        <f>M236</f>
        <v>12.75</v>
      </c>
      <c r="J235" s="151"/>
      <c r="K235" s="78">
        <v>246</v>
      </c>
      <c r="L235" s="79">
        <v>44685</v>
      </c>
      <c r="M235" s="80">
        <v>12.75</v>
      </c>
      <c r="N235" s="80">
        <v>1</v>
      </c>
      <c r="O235" s="80" t="str">
        <f>IF(COUNT(R228:R236)=COUNTIF(R228:R236,0),"Unanimidade",_xlfn.CONCAT(COUNTIF(R228:R236,0)," x ",COUNTIF(R228:R236,"&lt;&gt;0")))</f>
        <v>Unanimidade</v>
      </c>
      <c r="P235" s="33" t="s">
        <v>38</v>
      </c>
      <c r="Q235" s="171">
        <v>1</v>
      </c>
      <c r="R235" s="38">
        <f t="shared" si="10"/>
        <v>0</v>
      </c>
      <c r="S235" s="8">
        <f>1-Português!$T235</f>
        <v>1</v>
      </c>
      <c r="T235" s="8">
        <f>IF(Português!$R235&lt;&gt;0,1,0)</f>
        <v>0</v>
      </c>
      <c r="U235" s="135"/>
      <c r="V235" s="135"/>
      <c r="Y235" s="3"/>
    </row>
    <row r="236" spans="1:25" ht="15" customHeight="1" thickBot="1" x14ac:dyDescent="0.35">
      <c r="A236" s="151"/>
      <c r="B236" s="58"/>
      <c r="C236" s="71"/>
      <c r="D236" s="59"/>
      <c r="E236" s="100"/>
      <c r="F236" s="100"/>
      <c r="G236" s="60"/>
      <c r="H236" s="61"/>
      <c r="I236" s="62">
        <f>M235</f>
        <v>12.75</v>
      </c>
      <c r="J236" s="151"/>
      <c r="K236" s="81">
        <v>246</v>
      </c>
      <c r="L236" s="82">
        <v>44685</v>
      </c>
      <c r="M236" s="83">
        <v>12.75</v>
      </c>
      <c r="N236" s="83">
        <v>1</v>
      </c>
      <c r="O236" s="83" t="str">
        <f>IF(COUNT(R228:R236)=COUNTIF(R228:R236,0),"Unanimidade",_xlfn.CONCAT(COUNTIF(R228:R236,0)," x ",COUNTIF(R228:R236,"&lt;&gt;0")))</f>
        <v>Unanimidade</v>
      </c>
      <c r="P236" s="39" t="s">
        <v>33</v>
      </c>
      <c r="Q236" s="173">
        <v>1</v>
      </c>
      <c r="R236" s="41">
        <f t="shared" si="10"/>
        <v>0</v>
      </c>
      <c r="S236" s="8">
        <f>1-Português!$T236</f>
        <v>1</v>
      </c>
      <c r="T236" s="8">
        <f>IF(Português!$R236&lt;&gt;0,1,0)</f>
        <v>0</v>
      </c>
      <c r="U236" s="135"/>
      <c r="V236" s="135"/>
      <c r="Y236" s="3"/>
    </row>
    <row r="237" spans="1:25" ht="15" customHeight="1" x14ac:dyDescent="0.3">
      <c r="A237" s="151"/>
      <c r="B237" s="53"/>
      <c r="C237" s="69"/>
      <c r="D237" s="54"/>
      <c r="E237" s="95"/>
      <c r="F237" s="98"/>
      <c r="G237" s="96"/>
      <c r="H237" s="97"/>
      <c r="I237" s="55"/>
      <c r="J237" s="151"/>
      <c r="K237" s="75">
        <v>245</v>
      </c>
      <c r="L237" s="76">
        <v>44636</v>
      </c>
      <c r="M237" s="77">
        <v>11.75</v>
      </c>
      <c r="N237" s="77">
        <v>1</v>
      </c>
      <c r="O237" s="77" t="str">
        <f>IF(COUNT(R237:R243)=COUNTIF(R237:R243,0),"Unanimidade",_xlfn.CONCAT(COUNTIF(R237:R243,0)," x ",COUNTIF(R237:R243,"&lt;&gt;0")))</f>
        <v>Unanimidade</v>
      </c>
      <c r="P237" s="35" t="s">
        <v>21</v>
      </c>
      <c r="Q237" s="36">
        <v>1</v>
      </c>
      <c r="R237" s="37">
        <f t="shared" si="10"/>
        <v>0</v>
      </c>
      <c r="S237" s="8">
        <f>1-Português!$T237</f>
        <v>1</v>
      </c>
      <c r="T237" s="8">
        <f>IF(Português!$R237&lt;&gt;0,1,0)</f>
        <v>0</v>
      </c>
      <c r="U237" s="135"/>
      <c r="V237" s="135"/>
      <c r="Y237" s="3"/>
    </row>
    <row r="238" spans="1:25" ht="15" customHeight="1" x14ac:dyDescent="0.3">
      <c r="A238" s="151"/>
      <c r="B238" s="56"/>
      <c r="C238" s="45" t="s">
        <v>23</v>
      </c>
      <c r="D238" s="45"/>
      <c r="F238" s="90" t="str">
        <f>IF(M243=M244,"Manutenção em",IF(M243&gt;M244,"Aumento para","Redução para"))</f>
        <v>Aumento para</v>
      </c>
      <c r="G238" s="67"/>
      <c r="H238" s="67"/>
      <c r="I238" s="57"/>
      <c r="J238" s="151"/>
      <c r="K238" s="78">
        <v>245</v>
      </c>
      <c r="L238" s="79">
        <v>44636</v>
      </c>
      <c r="M238" s="80">
        <v>11.75</v>
      </c>
      <c r="N238" s="80">
        <v>1</v>
      </c>
      <c r="O238" s="80" t="str">
        <f>IF(COUNT(R237:R243)=COUNTIF(R237:R243,0),"Unanimidade",_xlfn.CONCAT(COUNTIF(R237:R243,0)," x ",COUNTIF(R237:R243,"&lt;&gt;0")))</f>
        <v>Unanimidade</v>
      </c>
      <c r="P238" s="33" t="s">
        <v>39</v>
      </c>
      <c r="Q238" s="34">
        <v>1</v>
      </c>
      <c r="R238" s="38">
        <f t="shared" si="10"/>
        <v>0</v>
      </c>
      <c r="S238" s="8">
        <f>1-Português!$T238</f>
        <v>1</v>
      </c>
      <c r="T238" s="8">
        <f>IF(Português!$R238&lt;&gt;0,1,0)</f>
        <v>0</v>
      </c>
      <c r="U238" s="135"/>
      <c r="V238" s="135"/>
      <c r="Y238" s="3"/>
    </row>
    <row r="239" spans="1:25" ht="15" customHeight="1" x14ac:dyDescent="0.3">
      <c r="A239" s="151"/>
      <c r="B239" s="56"/>
      <c r="C239" s="191">
        <f>K237</f>
        <v>245</v>
      </c>
      <c r="D239" s="66"/>
      <c r="E239" s="190">
        <f>M237</f>
        <v>11.75</v>
      </c>
      <c r="F239" s="190"/>
      <c r="G239" s="190"/>
      <c r="H239" s="68" t="s">
        <v>25</v>
      </c>
      <c r="I239" s="57"/>
      <c r="J239" s="151"/>
      <c r="K239" s="78">
        <v>245</v>
      </c>
      <c r="L239" s="79">
        <v>44636</v>
      </c>
      <c r="M239" s="80">
        <v>11.75</v>
      </c>
      <c r="N239" s="80">
        <v>1</v>
      </c>
      <c r="O239" s="80" t="str">
        <f>IF(COUNT(R237:R243)=COUNTIF(R237:R243,0),"Unanimidade",_xlfn.CONCAT(COUNTIF(R237:R243,0)," x ",COUNTIF(R237:R243,"&lt;&gt;0")))</f>
        <v>Unanimidade</v>
      </c>
      <c r="P239" s="33" t="s">
        <v>24</v>
      </c>
      <c r="Q239" s="34">
        <v>1</v>
      </c>
      <c r="R239" s="38">
        <f t="shared" si="10"/>
        <v>0</v>
      </c>
      <c r="S239" s="8">
        <f>1-Português!$T239</f>
        <v>1</v>
      </c>
      <c r="T239" s="8">
        <f>IF(Português!$R239&lt;&gt;0,1,0)</f>
        <v>0</v>
      </c>
      <c r="U239" s="135"/>
      <c r="V239" s="135"/>
      <c r="Y239" s="3"/>
    </row>
    <row r="240" spans="1:25" ht="15" customHeight="1" x14ac:dyDescent="0.3">
      <c r="A240" s="151"/>
      <c r="B240" s="56"/>
      <c r="C240" s="191"/>
      <c r="D240" s="66"/>
      <c r="E240" s="190"/>
      <c r="F240" s="190"/>
      <c r="G240" s="190"/>
      <c r="I240" s="57">
        <f>M245</f>
        <v>10.75</v>
      </c>
      <c r="J240" s="151"/>
      <c r="K240" s="78">
        <v>245</v>
      </c>
      <c r="L240" s="79">
        <v>44636</v>
      </c>
      <c r="M240" s="80">
        <v>11.75</v>
      </c>
      <c r="N240" s="80">
        <v>1</v>
      </c>
      <c r="O240" s="80" t="str">
        <f>IF(COUNT(R237:R243)=COUNTIF(R237:R243,0),"Unanimidade",_xlfn.CONCAT(COUNTIF(R237:R243,0)," x ",COUNTIF(R237:R243,"&lt;&gt;0")))</f>
        <v>Unanimidade</v>
      </c>
      <c r="P240" s="33" t="s">
        <v>36</v>
      </c>
      <c r="Q240" s="34">
        <v>1</v>
      </c>
      <c r="R240" s="38">
        <f t="shared" si="10"/>
        <v>0</v>
      </c>
      <c r="S240" s="8">
        <f>1-Português!$T240</f>
        <v>1</v>
      </c>
      <c r="T240" s="8">
        <f>IF(Português!$R240&lt;&gt;0,1,0)</f>
        <v>0</v>
      </c>
      <c r="U240" s="135"/>
      <c r="V240" s="135"/>
      <c r="Y240" s="3"/>
    </row>
    <row r="241" spans="1:25" ht="15" customHeight="1" x14ac:dyDescent="0.3">
      <c r="A241" s="151"/>
      <c r="B241" s="56"/>
      <c r="C241" s="44"/>
      <c r="D241" s="44"/>
      <c r="E241" s="72" t="s">
        <v>29</v>
      </c>
      <c r="F241" s="89" t="str">
        <f>IF(COUNT(R236:R244)=COUNTIF(R236:R244,0),"Unanimidade",_xlfn.CONCAT(COUNTIF(R236:R244,0)," x ",COUNTIF(R236:R244,"&lt;&gt;0")))</f>
        <v>Unanimidade</v>
      </c>
      <c r="G241" s="67"/>
      <c r="H241" s="67"/>
      <c r="I241" s="57">
        <f>M244</f>
        <v>10.75</v>
      </c>
      <c r="J241" s="151"/>
      <c r="K241" s="78">
        <v>245</v>
      </c>
      <c r="L241" s="79">
        <v>44636</v>
      </c>
      <c r="M241" s="80">
        <v>11.75</v>
      </c>
      <c r="N241" s="80">
        <v>1</v>
      </c>
      <c r="O241" s="80" t="str">
        <f>IF(COUNT(R237:R243)=COUNTIF(R237:R243,0),"Unanimidade",_xlfn.CONCAT(COUNTIF(R237:R243,0)," x ",COUNTIF(R237:R243,"&lt;&gt;0")))</f>
        <v>Unanimidade</v>
      </c>
      <c r="P241" s="33" t="s">
        <v>37</v>
      </c>
      <c r="Q241" s="34">
        <v>1</v>
      </c>
      <c r="R241" s="38">
        <f t="shared" si="10"/>
        <v>0</v>
      </c>
      <c r="S241" s="8">
        <f>1-Português!$T241</f>
        <v>1</v>
      </c>
      <c r="T241" s="8">
        <f>IF(Português!$R241&lt;&gt;0,1,0)</f>
        <v>0</v>
      </c>
      <c r="U241" s="135"/>
      <c r="V241" s="135"/>
      <c r="Y241" s="3"/>
    </row>
    <row r="242" spans="1:25" ht="15" customHeight="1" x14ac:dyDescent="0.3">
      <c r="A242" s="151"/>
      <c r="B242" s="56"/>
      <c r="C242" s="48">
        <f>L237</f>
        <v>44636</v>
      </c>
      <c r="D242" s="48"/>
      <c r="E242" s="72" t="s">
        <v>35</v>
      </c>
      <c r="F242" s="50">
        <f>M243-M244</f>
        <v>1</v>
      </c>
      <c r="G242" s="49"/>
      <c r="H242" s="51"/>
      <c r="I242" s="57">
        <f>M243</f>
        <v>11.75</v>
      </c>
      <c r="J242" s="151"/>
      <c r="K242" s="78">
        <v>245</v>
      </c>
      <c r="L242" s="79">
        <v>44636</v>
      </c>
      <c r="M242" s="80">
        <v>11.75</v>
      </c>
      <c r="N242" s="80">
        <v>1</v>
      </c>
      <c r="O242" s="80" t="str">
        <f>IF(COUNT(R237:R243)=COUNTIF(R237:R243,0),"Unanimidade",_xlfn.CONCAT(COUNTIF(R237:R243,0)," x ",COUNTIF(R237:R243,"&lt;&gt;0")))</f>
        <v>Unanimidade</v>
      </c>
      <c r="P242" s="33" t="s">
        <v>30</v>
      </c>
      <c r="Q242" s="34">
        <v>1</v>
      </c>
      <c r="R242" s="38">
        <f t="shared" si="10"/>
        <v>0</v>
      </c>
      <c r="S242" s="8">
        <f>1-Português!$T242</f>
        <v>1</v>
      </c>
      <c r="T242" s="8">
        <f>IF(Português!$R242&lt;&gt;0,1,0)</f>
        <v>0</v>
      </c>
      <c r="U242" s="135"/>
      <c r="V242" s="135"/>
      <c r="Y242" s="3"/>
    </row>
    <row r="243" spans="1:25" ht="15" customHeight="1" thickBot="1" x14ac:dyDescent="0.35">
      <c r="A243" s="151"/>
      <c r="B243" s="58"/>
      <c r="C243" s="71"/>
      <c r="D243" s="59"/>
      <c r="E243" s="59"/>
      <c r="F243" s="91"/>
      <c r="G243" s="60"/>
      <c r="H243" s="61"/>
      <c r="I243" s="62">
        <f>M242</f>
        <v>11.75</v>
      </c>
      <c r="J243" s="151"/>
      <c r="K243" s="81">
        <v>245</v>
      </c>
      <c r="L243" s="82">
        <v>44636</v>
      </c>
      <c r="M243" s="83">
        <v>11.75</v>
      </c>
      <c r="N243" s="83">
        <v>1</v>
      </c>
      <c r="O243" s="83" t="str">
        <f>IF(COUNT(R237:R243)=COUNTIF(R237:R243,0),"Unanimidade",_xlfn.CONCAT(COUNTIF(R237:R243,0)," x ",COUNTIF(R237:R243,"&lt;&gt;0")))</f>
        <v>Unanimidade</v>
      </c>
      <c r="P243" s="39" t="s">
        <v>38</v>
      </c>
      <c r="Q243" s="40">
        <v>1</v>
      </c>
      <c r="R243" s="41">
        <f t="shared" si="10"/>
        <v>0</v>
      </c>
      <c r="S243" s="8">
        <f>1-Português!$T243</f>
        <v>1</v>
      </c>
      <c r="T243" s="8">
        <f>IF(Português!$R243&lt;&gt;0,1,0)</f>
        <v>0</v>
      </c>
      <c r="U243" s="135"/>
      <c r="V243" s="135"/>
      <c r="Y243" s="3"/>
    </row>
    <row r="244" spans="1:25" ht="15" customHeight="1" x14ac:dyDescent="0.3">
      <c r="A244" s="151"/>
      <c r="B244" s="53"/>
      <c r="C244" s="69"/>
      <c r="D244" s="54"/>
      <c r="E244" s="93"/>
      <c r="F244" s="94"/>
      <c r="G244" s="44"/>
      <c r="H244" s="51"/>
      <c r="I244" s="55"/>
      <c r="J244" s="151"/>
      <c r="K244" s="75">
        <v>244</v>
      </c>
      <c r="L244" s="76">
        <v>44594</v>
      </c>
      <c r="M244" s="77">
        <v>10.75</v>
      </c>
      <c r="N244" s="77">
        <v>1.5</v>
      </c>
      <c r="O244" s="77" t="str">
        <f>IF(COUNT(R244:R251)=COUNTIF(R244:R251,0),"Unanimidade",_xlfn.CONCAT(COUNTIF(R244:R251,0)," x ",COUNTIF(R244:R251,"&lt;&gt;0")))</f>
        <v>Unanimidade</v>
      </c>
      <c r="P244" s="35" t="s">
        <v>21</v>
      </c>
      <c r="Q244" s="36">
        <v>1.5</v>
      </c>
      <c r="R244" s="37">
        <f t="shared" si="10"/>
        <v>0</v>
      </c>
      <c r="S244" s="8">
        <f>1-Português!$T244</f>
        <v>1</v>
      </c>
      <c r="T244" s="8">
        <f>IF(Português!$R244&lt;&gt;0,1,0)</f>
        <v>0</v>
      </c>
      <c r="U244" s="135"/>
      <c r="V244" s="135"/>
      <c r="Y244" s="3"/>
    </row>
    <row r="245" spans="1:25" ht="15" customHeight="1" x14ac:dyDescent="0.3">
      <c r="A245" s="151"/>
      <c r="B245" s="56"/>
      <c r="C245" s="70"/>
      <c r="D245" s="43"/>
      <c r="E245" s="46"/>
      <c r="F245" s="90" t="str">
        <f>IF(M251=M252,"Manutenção em",IF(M251&gt;M252,"Aumento para","Redução para"))</f>
        <v>Aumento para</v>
      </c>
      <c r="G245" s="47"/>
      <c r="H245" s="52"/>
      <c r="I245" s="57"/>
      <c r="J245" s="151"/>
      <c r="K245" s="78">
        <v>244</v>
      </c>
      <c r="L245" s="79">
        <v>44594</v>
      </c>
      <c r="M245" s="80">
        <v>10.75</v>
      </c>
      <c r="N245" s="80">
        <v>1.5</v>
      </c>
      <c r="O245" s="80" t="str">
        <f>IF(COUNT(R244:R251)=COUNTIF(R244:R251,0),"Unanimidade",_xlfn.CONCAT(COUNTIF(R244:R251,0)," x ",COUNTIF(R244:R251,"&lt;&gt;0")))</f>
        <v>Unanimidade</v>
      </c>
      <c r="P245" s="33" t="s">
        <v>39</v>
      </c>
      <c r="Q245" s="34">
        <v>1.5</v>
      </c>
      <c r="R245" s="38">
        <f t="shared" si="10"/>
        <v>0</v>
      </c>
      <c r="S245" s="8">
        <f>1-Português!$T245</f>
        <v>1</v>
      </c>
      <c r="T245" s="8">
        <f>IF(Português!$R245&lt;&gt;0,1,0)</f>
        <v>0</v>
      </c>
      <c r="U245" s="135"/>
      <c r="V245" s="135"/>
      <c r="Y245" s="3"/>
    </row>
    <row r="246" spans="1:25" ht="15" customHeight="1" x14ac:dyDescent="0.3">
      <c r="A246" s="151"/>
      <c r="B246" s="56"/>
      <c r="C246" s="45" t="s">
        <v>23</v>
      </c>
      <c r="D246" s="45"/>
      <c r="E246" s="190">
        <f>M244</f>
        <v>10.75</v>
      </c>
      <c r="F246" s="190"/>
      <c r="G246" s="190"/>
      <c r="H246" s="67"/>
      <c r="I246" s="57"/>
      <c r="J246" s="151"/>
      <c r="K246" s="78">
        <v>244</v>
      </c>
      <c r="L246" s="79">
        <v>44594</v>
      </c>
      <c r="M246" s="80">
        <v>10.75</v>
      </c>
      <c r="N246" s="80">
        <v>1.5</v>
      </c>
      <c r="O246" s="80" t="str">
        <f>IF(COUNT(R244:R251)=COUNTIF(R244:R251,0),"Unanimidade",_xlfn.CONCAT(COUNTIF(R244:R251,0)," x ",COUNTIF(R244:R251,"&lt;&gt;0")))</f>
        <v>Unanimidade</v>
      </c>
      <c r="P246" s="33" t="s">
        <v>24</v>
      </c>
      <c r="Q246" s="34">
        <v>1.5</v>
      </c>
      <c r="R246" s="38">
        <f t="shared" si="10"/>
        <v>0</v>
      </c>
      <c r="S246" s="8">
        <f>1-Português!$T246</f>
        <v>1</v>
      </c>
      <c r="T246" s="8">
        <f>IF(Português!$R246&lt;&gt;0,1,0)</f>
        <v>0</v>
      </c>
      <c r="U246" s="135"/>
      <c r="V246" s="135"/>
      <c r="Y246" s="3"/>
    </row>
    <row r="247" spans="1:25" ht="15" customHeight="1" x14ac:dyDescent="0.3">
      <c r="A247" s="151"/>
      <c r="B247" s="56"/>
      <c r="C247" s="191">
        <f>K244</f>
        <v>244</v>
      </c>
      <c r="D247" s="191"/>
      <c r="E247" s="190"/>
      <c r="F247" s="190"/>
      <c r="G247" s="190"/>
      <c r="H247" s="68" t="s">
        <v>25</v>
      </c>
      <c r="I247" s="57"/>
      <c r="J247" s="151"/>
      <c r="K247" s="78">
        <v>244</v>
      </c>
      <c r="L247" s="79">
        <v>44594</v>
      </c>
      <c r="M247" s="80">
        <v>10.75</v>
      </c>
      <c r="N247" s="80">
        <v>1.5</v>
      </c>
      <c r="O247" s="80" t="str">
        <f>IF(COUNT(R244:R251)=COUNTIF(R244:R251,0),"Unanimidade",_xlfn.CONCAT(COUNTIF(R244:R251,0)," x ",COUNTIF(R244:R251,"&lt;&gt;0")))</f>
        <v>Unanimidade</v>
      </c>
      <c r="P247" s="33" t="s">
        <v>36</v>
      </c>
      <c r="Q247" s="34">
        <v>1.5</v>
      </c>
      <c r="R247" s="38">
        <f t="shared" si="10"/>
        <v>0</v>
      </c>
      <c r="S247" s="8">
        <f>1-Português!$T247</f>
        <v>1</v>
      </c>
      <c r="T247" s="8">
        <f>IF(Português!$R247&lt;&gt;0,1,0)</f>
        <v>0</v>
      </c>
      <c r="U247" s="135"/>
      <c r="V247" s="135"/>
      <c r="Y247" s="3"/>
    </row>
    <row r="248" spans="1:25" ht="15" customHeight="1" x14ac:dyDescent="0.3">
      <c r="A248" s="151"/>
      <c r="B248" s="56"/>
      <c r="C248" s="191"/>
      <c r="D248" s="191"/>
      <c r="I248" s="57">
        <f>M253</f>
        <v>9.25</v>
      </c>
      <c r="J248" s="151"/>
      <c r="K248" s="78">
        <v>244</v>
      </c>
      <c r="L248" s="79">
        <v>44594</v>
      </c>
      <c r="M248" s="80">
        <v>10.75</v>
      </c>
      <c r="N248" s="80">
        <v>1.5</v>
      </c>
      <c r="O248" s="80" t="str">
        <f>IF(COUNT(R244:R251)=COUNTIF(R244:R251,0),"Unanimidade",_xlfn.CONCAT(COUNTIF(R244:R251,0)," x ",COUNTIF(R244:R251,"&lt;&gt;0")))</f>
        <v>Unanimidade</v>
      </c>
      <c r="P248" s="33" t="s">
        <v>40</v>
      </c>
      <c r="Q248" s="34">
        <v>1.5</v>
      </c>
      <c r="R248" s="38">
        <f t="shared" si="10"/>
        <v>0</v>
      </c>
      <c r="S248" s="8">
        <f>1-Português!$T248</f>
        <v>1</v>
      </c>
      <c r="T248" s="8">
        <f>IF(Português!$R248&lt;&gt;0,1,0)</f>
        <v>0</v>
      </c>
      <c r="U248" s="135"/>
      <c r="V248" s="135"/>
      <c r="Y248" s="3"/>
    </row>
    <row r="249" spans="1:25" ht="15" customHeight="1" x14ac:dyDescent="0.3">
      <c r="A249" s="151"/>
      <c r="B249" s="56"/>
      <c r="C249" s="44"/>
      <c r="D249" s="44"/>
      <c r="E249" s="72" t="s">
        <v>29</v>
      </c>
      <c r="F249" s="89" t="str">
        <f>IF(COUNT(R244:R252)=COUNTIF(R244:R252,0),"Unanimidade",_xlfn.CONCAT(COUNTIF(R244:R252,0)," x ",COUNTIF(R244:R252,"&lt;&gt;0")))</f>
        <v>Unanimidade</v>
      </c>
      <c r="G249" s="67"/>
      <c r="H249" s="67"/>
      <c r="I249" s="57">
        <f>M252</f>
        <v>9.25</v>
      </c>
      <c r="J249" s="151"/>
      <c r="K249" s="78">
        <v>244</v>
      </c>
      <c r="L249" s="79">
        <v>44594</v>
      </c>
      <c r="M249" s="80">
        <v>10.75</v>
      </c>
      <c r="N249" s="80">
        <v>1.5</v>
      </c>
      <c r="O249" s="80" t="str">
        <f>IF(COUNT(R244:R251)=COUNTIF(R244:R251,0),"Unanimidade",_xlfn.CONCAT(COUNTIF(R244:R251,0)," x ",COUNTIF(R244:R251,"&lt;&gt;0")))</f>
        <v>Unanimidade</v>
      </c>
      <c r="P249" s="33" t="s">
        <v>37</v>
      </c>
      <c r="Q249" s="34">
        <v>1.5</v>
      </c>
      <c r="R249" s="38">
        <f t="shared" si="10"/>
        <v>0</v>
      </c>
      <c r="S249" s="8">
        <f>1-Português!$T249</f>
        <v>1</v>
      </c>
      <c r="T249" s="8">
        <f>IF(Português!$R249&lt;&gt;0,1,0)</f>
        <v>0</v>
      </c>
      <c r="U249" s="135"/>
      <c r="V249" s="135"/>
      <c r="Y249" s="3"/>
    </row>
    <row r="250" spans="1:25" ht="15" customHeight="1" x14ac:dyDescent="0.3">
      <c r="A250" s="151"/>
      <c r="B250" s="56"/>
      <c r="C250" s="48">
        <f>L244</f>
        <v>44594</v>
      </c>
      <c r="D250" s="48"/>
      <c r="E250" s="72" t="s">
        <v>35</v>
      </c>
      <c r="F250" s="50">
        <f>M251-M252</f>
        <v>1.5</v>
      </c>
      <c r="G250" s="49"/>
      <c r="H250" s="51"/>
      <c r="I250" s="57">
        <f>M251</f>
        <v>10.75</v>
      </c>
      <c r="J250" s="151"/>
      <c r="K250" s="78">
        <v>244</v>
      </c>
      <c r="L250" s="79">
        <v>44594</v>
      </c>
      <c r="M250" s="80">
        <v>10.75</v>
      </c>
      <c r="N250" s="80">
        <v>1.5</v>
      </c>
      <c r="O250" s="80" t="str">
        <f>IF(COUNT(R244:R251)=COUNTIF(R244:R251,0),"Unanimidade",_xlfn.CONCAT(COUNTIF(R244:R251,0)," x ",COUNTIF(R244:R251,"&lt;&gt;0")))</f>
        <v>Unanimidade</v>
      </c>
      <c r="P250" s="33" t="s">
        <v>30</v>
      </c>
      <c r="Q250" s="34">
        <v>1.5</v>
      </c>
      <c r="R250" s="38">
        <f t="shared" si="10"/>
        <v>0</v>
      </c>
      <c r="S250" s="8">
        <f>1-Português!$T250</f>
        <v>1</v>
      </c>
      <c r="T250" s="8">
        <f>IF(Português!$R250&lt;&gt;0,1,0)</f>
        <v>0</v>
      </c>
      <c r="U250" s="135"/>
      <c r="V250" s="135"/>
      <c r="Y250" s="3"/>
    </row>
    <row r="251" spans="1:25" ht="15" customHeight="1" thickBot="1" x14ac:dyDescent="0.35">
      <c r="A251" s="151"/>
      <c r="B251" s="56"/>
      <c r="C251" s="70"/>
      <c r="D251" s="43"/>
      <c r="E251" s="43"/>
      <c r="F251" s="92"/>
      <c r="G251" s="50"/>
      <c r="H251" s="51"/>
      <c r="I251" s="57">
        <f>M250</f>
        <v>10.75</v>
      </c>
      <c r="J251" s="151"/>
      <c r="K251" s="81">
        <v>244</v>
      </c>
      <c r="L251" s="82">
        <v>44594</v>
      </c>
      <c r="M251" s="83">
        <v>10.75</v>
      </c>
      <c r="N251" s="83">
        <v>1.5</v>
      </c>
      <c r="O251" s="83" t="str">
        <f>IF(COUNT(R244:R251)=COUNTIF(R244:R251,0),"Unanimidade",_xlfn.CONCAT(COUNTIF(R244:R251,0)," x ",COUNTIF(R244:R251,"&lt;&gt;0")))</f>
        <v>Unanimidade</v>
      </c>
      <c r="P251" s="39" t="s">
        <v>38</v>
      </c>
      <c r="Q251" s="40">
        <v>1.5</v>
      </c>
      <c r="R251" s="41">
        <f t="shared" si="10"/>
        <v>0</v>
      </c>
      <c r="S251" s="8">
        <f>1-Português!$T251</f>
        <v>1</v>
      </c>
      <c r="T251" s="8">
        <f>IF(Português!$R251&lt;&gt;0,1,0)</f>
        <v>0</v>
      </c>
      <c r="U251" s="135"/>
      <c r="V251" s="135"/>
      <c r="Y251" s="3"/>
    </row>
    <row r="252" spans="1:25" ht="15" customHeight="1" x14ac:dyDescent="0.3">
      <c r="A252" s="151"/>
      <c r="B252" s="53"/>
      <c r="C252" s="69"/>
      <c r="D252" s="54"/>
      <c r="E252" s="93"/>
      <c r="F252" s="94"/>
      <c r="G252" s="94"/>
      <c r="H252" s="99"/>
      <c r="I252" s="55"/>
      <c r="J252" s="151"/>
      <c r="K252" s="75">
        <v>243</v>
      </c>
      <c r="L252" s="76">
        <v>44538</v>
      </c>
      <c r="M252" s="77">
        <v>9.25</v>
      </c>
      <c r="N252" s="77">
        <v>1.5</v>
      </c>
      <c r="O252" s="77" t="str">
        <f>IF(COUNT(R252:R260)=COUNTIF(R252:R260,0),"Unanimidade",_xlfn.CONCAT(COUNTIF(R252:R260,0)," x ",COUNTIF(R252:R260,"&lt;&gt;0")))</f>
        <v>Unanimidade</v>
      </c>
      <c r="P252" s="35" t="s">
        <v>21</v>
      </c>
      <c r="Q252" s="36">
        <v>1.5</v>
      </c>
      <c r="R252" s="37">
        <f t="shared" si="10"/>
        <v>0</v>
      </c>
      <c r="S252" s="8">
        <f>1-Português!$T252</f>
        <v>1</v>
      </c>
      <c r="T252" s="8">
        <f>IF(Português!$R252&lt;&gt;0,1,0)</f>
        <v>0</v>
      </c>
      <c r="U252" s="135"/>
      <c r="V252" s="135"/>
      <c r="Y252" s="3"/>
    </row>
    <row r="253" spans="1:25" ht="15" customHeight="1" x14ac:dyDescent="0.3">
      <c r="A253" s="151"/>
      <c r="B253" s="56"/>
      <c r="C253" s="70"/>
      <c r="D253" s="43"/>
      <c r="E253" s="46"/>
      <c r="F253" s="90" t="str">
        <f>IF(M260=M261,"Manutenção em",IF(M260&gt;M261,"Aumento para","Redução para"))</f>
        <v>Aumento para</v>
      </c>
      <c r="G253" s="47"/>
      <c r="H253" s="52"/>
      <c r="I253" s="57"/>
      <c r="J253" s="151"/>
      <c r="K253" s="78">
        <v>243</v>
      </c>
      <c r="L253" s="79">
        <v>44538</v>
      </c>
      <c r="M253" s="80">
        <v>9.25</v>
      </c>
      <c r="N253" s="80">
        <v>1.5</v>
      </c>
      <c r="O253" s="80" t="str">
        <f>IF(COUNT(R252:R260)=COUNTIF(R252:R260,0),"Unanimidade",_xlfn.CONCAT(COUNTIF(R252:R260,0)," x ",COUNTIF(R252:R260,"&lt;&gt;0")))</f>
        <v>Unanimidade</v>
      </c>
      <c r="P253" s="33" t="s">
        <v>39</v>
      </c>
      <c r="Q253" s="34">
        <v>1.5</v>
      </c>
      <c r="R253" s="38">
        <f t="shared" si="10"/>
        <v>0</v>
      </c>
      <c r="S253" s="8">
        <f>1-Português!$T253</f>
        <v>1</v>
      </c>
      <c r="T253" s="8">
        <f>IF(Português!$R253&lt;&gt;0,1,0)</f>
        <v>0</v>
      </c>
      <c r="U253" s="135"/>
      <c r="V253" s="135"/>
      <c r="Y253" s="3"/>
    </row>
    <row r="254" spans="1:25" ht="15" customHeight="1" x14ac:dyDescent="0.3">
      <c r="A254" s="151"/>
      <c r="B254" s="56"/>
      <c r="C254" s="45" t="s">
        <v>23</v>
      </c>
      <c r="D254" s="45"/>
      <c r="E254" s="190">
        <f>M252</f>
        <v>9.25</v>
      </c>
      <c r="F254" s="190"/>
      <c r="G254" s="190"/>
      <c r="H254" s="67"/>
      <c r="I254" s="57"/>
      <c r="J254" s="151"/>
      <c r="K254" s="78">
        <v>243</v>
      </c>
      <c r="L254" s="79">
        <v>44538</v>
      </c>
      <c r="M254" s="80">
        <v>9.25</v>
      </c>
      <c r="N254" s="80">
        <v>1.5</v>
      </c>
      <c r="O254" s="80" t="str">
        <f>IF(COUNT(R252:R260)=COUNTIF(R252:R260,0),"Unanimidade",_xlfn.CONCAT(COUNTIF(R252:R260,0)," x ",COUNTIF(R252:R260,"&lt;&gt;0")))</f>
        <v>Unanimidade</v>
      </c>
      <c r="P254" s="33" t="s">
        <v>24</v>
      </c>
      <c r="Q254" s="34">
        <v>1.5</v>
      </c>
      <c r="R254" s="38">
        <f t="shared" si="10"/>
        <v>0</v>
      </c>
      <c r="S254" s="8">
        <f>1-Português!$T254</f>
        <v>1</v>
      </c>
      <c r="T254" s="8">
        <f>IF(Português!$R254&lt;&gt;0,1,0)</f>
        <v>0</v>
      </c>
      <c r="U254" s="135"/>
      <c r="V254" s="135"/>
      <c r="Y254" s="3"/>
    </row>
    <row r="255" spans="1:25" ht="15" customHeight="1" x14ac:dyDescent="0.3">
      <c r="A255" s="151"/>
      <c r="B255" s="56"/>
      <c r="C255" s="191">
        <f>K252</f>
        <v>243</v>
      </c>
      <c r="D255" s="191"/>
      <c r="E255" s="190"/>
      <c r="F255" s="190"/>
      <c r="G255" s="190"/>
      <c r="H255" s="68" t="s">
        <v>25</v>
      </c>
      <c r="I255" s="57"/>
      <c r="J255" s="151"/>
      <c r="K255" s="78">
        <v>243</v>
      </c>
      <c r="L255" s="79">
        <v>44538</v>
      </c>
      <c r="M255" s="80">
        <v>9.25</v>
      </c>
      <c r="N255" s="80">
        <v>1.5</v>
      </c>
      <c r="O255" s="80" t="str">
        <f>IF(COUNT(R252:R260)=COUNTIF(R252:R260,0),"Unanimidade",_xlfn.CONCAT(COUNTIF(R252:R260,0)," x ",COUNTIF(R252:R260,"&lt;&gt;0")))</f>
        <v>Unanimidade</v>
      </c>
      <c r="P255" s="33" t="s">
        <v>41</v>
      </c>
      <c r="Q255" s="34">
        <v>1.5</v>
      </c>
      <c r="R255" s="38">
        <f t="shared" si="10"/>
        <v>0</v>
      </c>
      <c r="S255" s="8">
        <f>1-Português!$T255</f>
        <v>1</v>
      </c>
      <c r="T255" s="8">
        <f>IF(Português!$R255&lt;&gt;0,1,0)</f>
        <v>0</v>
      </c>
      <c r="U255" s="135"/>
      <c r="V255" s="135"/>
      <c r="Y255" s="3"/>
    </row>
    <row r="256" spans="1:25" ht="15" customHeight="1" x14ac:dyDescent="0.3">
      <c r="A256" s="151"/>
      <c r="B256" s="56"/>
      <c r="C256" s="191"/>
      <c r="D256" s="191"/>
      <c r="I256" s="57"/>
      <c r="J256" s="151"/>
      <c r="K256" s="78">
        <v>243</v>
      </c>
      <c r="L256" s="79">
        <v>44538</v>
      </c>
      <c r="M256" s="80">
        <v>9.25</v>
      </c>
      <c r="N256" s="80">
        <v>1.5</v>
      </c>
      <c r="O256" s="80" t="str">
        <f>IF(COUNT(R252:R260)=COUNTIF(R252:R260,0),"Unanimidade",_xlfn.CONCAT(COUNTIF(R252:R260,0)," x ",COUNTIF(R252:R260,"&lt;&gt;0")))</f>
        <v>Unanimidade</v>
      </c>
      <c r="P256" s="33" t="s">
        <v>36</v>
      </c>
      <c r="Q256" s="34">
        <v>1.5</v>
      </c>
      <c r="R256" s="38">
        <f t="shared" si="10"/>
        <v>0</v>
      </c>
      <c r="S256" s="8">
        <f>1-Português!$T256</f>
        <v>1</v>
      </c>
      <c r="T256" s="8">
        <f>IF(Português!$R256&lt;&gt;0,1,0)</f>
        <v>0</v>
      </c>
      <c r="U256" s="135"/>
      <c r="V256" s="135"/>
      <c r="Y256" s="3"/>
    </row>
    <row r="257" spans="1:25" ht="15" customHeight="1" x14ac:dyDescent="0.3">
      <c r="A257" s="151"/>
      <c r="B257" s="56"/>
      <c r="C257" s="44"/>
      <c r="D257" s="44"/>
      <c r="E257" s="72" t="s">
        <v>29</v>
      </c>
      <c r="F257" s="89" t="str">
        <f>IF(COUNT(R252:R260)=COUNTIF(R252:R260,0),"Unanimidade",_xlfn.CONCAT(COUNTIF(R252:R260,0)," x ",COUNTIF(R252:R260,"&lt;&gt;0")))</f>
        <v>Unanimidade</v>
      </c>
      <c r="G257" s="67"/>
      <c r="H257" s="67"/>
      <c r="I257" s="57">
        <f>M262</f>
        <v>7.75</v>
      </c>
      <c r="J257" s="151"/>
      <c r="K257" s="78">
        <v>243</v>
      </c>
      <c r="L257" s="79">
        <v>44538</v>
      </c>
      <c r="M257" s="80">
        <v>9.25</v>
      </c>
      <c r="N257" s="80">
        <v>1.5</v>
      </c>
      <c r="O257" s="80" t="str">
        <f>IF(COUNT(R252:R260)=COUNTIF(R252:R260,0),"Unanimidade",_xlfn.CONCAT(COUNTIF(R252:R260,0)," x ",COUNTIF(R252:R260,"&lt;&gt;0")))</f>
        <v>Unanimidade</v>
      </c>
      <c r="P257" s="33" t="s">
        <v>40</v>
      </c>
      <c r="Q257" s="34">
        <v>1.5</v>
      </c>
      <c r="R257" s="38">
        <f t="shared" si="10"/>
        <v>0</v>
      </c>
      <c r="S257" s="8">
        <f>1-Português!$T257</f>
        <v>1</v>
      </c>
      <c r="T257" s="8">
        <f>IF(Português!$R257&lt;&gt;0,1,0)</f>
        <v>0</v>
      </c>
      <c r="U257" s="135"/>
      <c r="V257" s="135"/>
      <c r="Y257" s="3"/>
    </row>
    <row r="258" spans="1:25" ht="15" customHeight="1" x14ac:dyDescent="0.3">
      <c r="A258" s="151"/>
      <c r="B258" s="56"/>
      <c r="C258" s="48">
        <f>L252</f>
        <v>44538</v>
      </c>
      <c r="D258" s="48"/>
      <c r="E258" s="72" t="s">
        <v>35</v>
      </c>
      <c r="F258" s="50">
        <f>M260-M261</f>
        <v>1.5</v>
      </c>
      <c r="G258" s="49"/>
      <c r="H258" s="51"/>
      <c r="I258" s="57">
        <f>M261</f>
        <v>7.75</v>
      </c>
      <c r="J258" s="151"/>
      <c r="K258" s="78">
        <v>243</v>
      </c>
      <c r="L258" s="79">
        <v>44538</v>
      </c>
      <c r="M258" s="80">
        <v>9.25</v>
      </c>
      <c r="N258" s="80">
        <v>1.5</v>
      </c>
      <c r="O258" s="80" t="str">
        <f>IF(COUNT(R252:R260)=COUNTIF(R252:R260,0),"Unanimidade",_xlfn.CONCAT(COUNTIF(R252:R260,0)," x ",COUNTIF(R252:R260,"&lt;&gt;0")))</f>
        <v>Unanimidade</v>
      </c>
      <c r="P258" s="33" t="s">
        <v>37</v>
      </c>
      <c r="Q258" s="34">
        <v>1.5</v>
      </c>
      <c r="R258" s="38">
        <f t="shared" si="10"/>
        <v>0</v>
      </c>
      <c r="S258" s="8">
        <f>1-Português!$T258</f>
        <v>1</v>
      </c>
      <c r="T258" s="8">
        <f>IF(Português!$R258&lt;&gt;0,1,0)</f>
        <v>0</v>
      </c>
      <c r="U258" s="135"/>
      <c r="V258" s="135"/>
      <c r="Y258" s="3"/>
    </row>
    <row r="259" spans="1:25" ht="15" customHeight="1" x14ac:dyDescent="0.3">
      <c r="A259" s="151"/>
      <c r="B259" s="56"/>
      <c r="C259" s="70"/>
      <c r="D259" s="43"/>
      <c r="E259" s="43"/>
      <c r="F259" s="92"/>
      <c r="G259" s="50"/>
      <c r="H259" s="51"/>
      <c r="I259" s="57">
        <f>M260</f>
        <v>9.25</v>
      </c>
      <c r="J259" s="151"/>
      <c r="K259" s="78">
        <v>243</v>
      </c>
      <c r="L259" s="79">
        <v>44538</v>
      </c>
      <c r="M259" s="80">
        <v>9.25</v>
      </c>
      <c r="N259" s="80">
        <v>1.5</v>
      </c>
      <c r="O259" s="80" t="str">
        <f>IF(COUNT(R252:R260)=COUNTIF(R252:R260,0),"Unanimidade",_xlfn.CONCAT(COUNTIF(R252:R260,0)," x ",COUNTIF(R252:R260,"&lt;&gt;0")))</f>
        <v>Unanimidade</v>
      </c>
      <c r="P259" s="33" t="s">
        <v>30</v>
      </c>
      <c r="Q259" s="34">
        <v>1.5</v>
      </c>
      <c r="R259" s="38">
        <f t="shared" si="10"/>
        <v>0</v>
      </c>
      <c r="S259" s="8">
        <f>1-Português!$T259</f>
        <v>1</v>
      </c>
      <c r="T259" s="8">
        <f>IF(Português!$R259&lt;&gt;0,1,0)</f>
        <v>0</v>
      </c>
      <c r="U259" s="135"/>
      <c r="V259" s="135"/>
      <c r="Y259" s="3"/>
    </row>
    <row r="260" spans="1:25" ht="15" customHeight="1" thickBot="1" x14ac:dyDescent="0.35">
      <c r="A260" s="151"/>
      <c r="B260" s="58"/>
      <c r="C260" s="71"/>
      <c r="D260" s="59"/>
      <c r="E260" s="100"/>
      <c r="F260" s="100"/>
      <c r="G260" s="60"/>
      <c r="H260" s="61"/>
      <c r="I260" s="62">
        <f>M259</f>
        <v>9.25</v>
      </c>
      <c r="J260" s="151"/>
      <c r="K260" s="81">
        <v>243</v>
      </c>
      <c r="L260" s="82">
        <v>44538</v>
      </c>
      <c r="M260" s="83">
        <v>9.25</v>
      </c>
      <c r="N260" s="83">
        <v>1.5</v>
      </c>
      <c r="O260" s="83" t="str">
        <f>IF(COUNT(R252:R260)=COUNTIF(R252:R260,0),"Unanimidade",_xlfn.CONCAT(COUNTIF(R252:R260,0)," x ",COUNTIF(R252:R260,"&lt;&gt;0")))</f>
        <v>Unanimidade</v>
      </c>
      <c r="P260" s="39" t="s">
        <v>38</v>
      </c>
      <c r="Q260" s="40">
        <v>1.5</v>
      </c>
      <c r="R260" s="41">
        <f t="shared" si="10"/>
        <v>0</v>
      </c>
      <c r="S260" s="8">
        <f>1-Português!$T260</f>
        <v>1</v>
      </c>
      <c r="T260" s="8">
        <f>IF(Português!$R260&lt;&gt;0,1,0)</f>
        <v>0</v>
      </c>
      <c r="U260" s="135"/>
      <c r="V260" s="135"/>
      <c r="Y260" s="3"/>
    </row>
    <row r="261" spans="1:25" ht="15" customHeight="1" x14ac:dyDescent="0.3">
      <c r="A261" s="151"/>
      <c r="B261" s="53"/>
      <c r="C261" s="69"/>
      <c r="D261" s="54"/>
      <c r="E261" s="93"/>
      <c r="F261" s="94"/>
      <c r="G261" s="44"/>
      <c r="H261" s="51"/>
      <c r="I261" s="55"/>
      <c r="J261" s="151"/>
      <c r="K261" s="75">
        <v>242</v>
      </c>
      <c r="L261" s="76">
        <v>44496</v>
      </c>
      <c r="M261" s="77">
        <v>7.75</v>
      </c>
      <c r="N261" s="77">
        <v>1.5</v>
      </c>
      <c r="O261" s="77" t="str">
        <f>IF(COUNT(R261:R269)=COUNTIF(R261:R269,0),"Unanimidade",_xlfn.CONCAT(COUNTIF(R261:R269,0)," x ",COUNTIF(R261:R269,"&lt;&gt;0")))</f>
        <v>Unanimidade</v>
      </c>
      <c r="P261" s="35" t="s">
        <v>21</v>
      </c>
      <c r="Q261" s="36">
        <v>1.5</v>
      </c>
      <c r="R261" s="37">
        <f t="shared" si="10"/>
        <v>0</v>
      </c>
      <c r="S261" s="8">
        <f>1-Português!$T261</f>
        <v>1</v>
      </c>
      <c r="T261" s="8">
        <f>IF(Português!$R261&lt;&gt;0,1,0)</f>
        <v>0</v>
      </c>
      <c r="U261" s="135"/>
      <c r="V261" s="135"/>
      <c r="Y261" s="3"/>
    </row>
    <row r="262" spans="1:25" ht="15" customHeight="1" x14ac:dyDescent="0.3">
      <c r="A262" s="151"/>
      <c r="B262" s="56"/>
      <c r="C262" s="70"/>
      <c r="D262" s="43"/>
      <c r="E262" s="46"/>
      <c r="F262" s="90" t="str">
        <f>IF(M269=M270,"Manutenção em",IF(M269&gt;M270,"Aumento para","Redução para"))</f>
        <v>Aumento para</v>
      </c>
      <c r="G262" s="47"/>
      <c r="H262" s="52"/>
      <c r="I262" s="57"/>
      <c r="J262" s="151"/>
      <c r="K262" s="78">
        <v>242</v>
      </c>
      <c r="L262" s="79">
        <v>44496</v>
      </c>
      <c r="M262" s="80">
        <v>7.75</v>
      </c>
      <c r="N262" s="80">
        <v>1.5</v>
      </c>
      <c r="O262" s="80" t="str">
        <f>IF(COUNT(R261:R269)=COUNTIF(R261:R269,0),"Unanimidade",_xlfn.CONCAT(COUNTIF(R261:R269,0)," x ",COUNTIF(R261:R269,"&lt;&gt;0")))</f>
        <v>Unanimidade</v>
      </c>
      <c r="P262" s="33" t="s">
        <v>39</v>
      </c>
      <c r="Q262" s="34">
        <v>1.5</v>
      </c>
      <c r="R262" s="38">
        <f t="shared" si="10"/>
        <v>0</v>
      </c>
      <c r="S262" s="8">
        <f>1-Português!$T262</f>
        <v>1</v>
      </c>
      <c r="T262" s="8">
        <f>IF(Português!$R262&lt;&gt;0,1,0)</f>
        <v>0</v>
      </c>
      <c r="U262" s="135"/>
      <c r="V262" s="135"/>
      <c r="Y262" s="3"/>
    </row>
    <row r="263" spans="1:25" ht="15" customHeight="1" x14ac:dyDescent="0.3">
      <c r="A263" s="151"/>
      <c r="B263" s="56"/>
      <c r="C263" s="45" t="s">
        <v>23</v>
      </c>
      <c r="D263" s="45"/>
      <c r="E263" s="190">
        <f>M261</f>
        <v>7.75</v>
      </c>
      <c r="F263" s="190"/>
      <c r="G263" s="190"/>
      <c r="H263" s="67"/>
      <c r="I263" s="57"/>
      <c r="J263" s="151"/>
      <c r="K263" s="78">
        <v>242</v>
      </c>
      <c r="L263" s="79">
        <v>44496</v>
      </c>
      <c r="M263" s="80">
        <v>7.75</v>
      </c>
      <c r="N263" s="80">
        <v>1.5</v>
      </c>
      <c r="O263" s="80" t="str">
        <f>IF(COUNT(R261:R269)=COUNTIF(R261:R269,0),"Unanimidade",_xlfn.CONCAT(COUNTIF(R261:R269,0)," x ",COUNTIF(R261:R269,"&lt;&gt;0")))</f>
        <v>Unanimidade</v>
      </c>
      <c r="P263" s="33" t="s">
        <v>24</v>
      </c>
      <c r="Q263" s="34">
        <v>1.5</v>
      </c>
      <c r="R263" s="38">
        <f t="shared" si="10"/>
        <v>0</v>
      </c>
      <c r="S263" s="8">
        <f>1-Português!$T263</f>
        <v>1</v>
      </c>
      <c r="T263" s="8">
        <f>IF(Português!$R263&lt;&gt;0,1,0)</f>
        <v>0</v>
      </c>
      <c r="U263" s="135"/>
      <c r="V263" s="135"/>
      <c r="Y263" s="3"/>
    </row>
    <row r="264" spans="1:25" ht="15" customHeight="1" x14ac:dyDescent="0.3">
      <c r="A264" s="151"/>
      <c r="B264" s="56"/>
      <c r="C264" s="191">
        <f>K261</f>
        <v>242</v>
      </c>
      <c r="D264" s="191"/>
      <c r="E264" s="190"/>
      <c r="F264" s="190"/>
      <c r="G264" s="190"/>
      <c r="H264" s="68" t="s">
        <v>25</v>
      </c>
      <c r="I264" s="57"/>
      <c r="J264" s="151"/>
      <c r="K264" s="78">
        <v>242</v>
      </c>
      <c r="L264" s="79">
        <v>44496</v>
      </c>
      <c r="M264" s="80">
        <v>7.75</v>
      </c>
      <c r="N264" s="80">
        <v>1.5</v>
      </c>
      <c r="O264" s="80" t="str">
        <f>IF(COUNT(R261:R269)=COUNTIF(R261:R269,0),"Unanimidade",_xlfn.CONCAT(COUNTIF(R261:R269,0)," x ",COUNTIF(R261:R269,"&lt;&gt;0")))</f>
        <v>Unanimidade</v>
      </c>
      <c r="P264" s="33" t="s">
        <v>41</v>
      </c>
      <c r="Q264" s="34">
        <v>1.5</v>
      </c>
      <c r="R264" s="38">
        <f t="shared" si="10"/>
        <v>0</v>
      </c>
      <c r="S264" s="8">
        <f>1-Português!$T264</f>
        <v>1</v>
      </c>
      <c r="T264" s="8">
        <f>IF(Português!$R264&lt;&gt;0,1,0)</f>
        <v>0</v>
      </c>
      <c r="U264" s="135"/>
      <c r="V264" s="135"/>
      <c r="Y264" s="3"/>
    </row>
    <row r="265" spans="1:25" ht="15" customHeight="1" x14ac:dyDescent="0.3">
      <c r="A265" s="151"/>
      <c r="B265" s="56"/>
      <c r="C265" s="191"/>
      <c r="D265" s="191"/>
      <c r="I265" s="57"/>
      <c r="J265" s="151"/>
      <c r="K265" s="78">
        <v>242</v>
      </c>
      <c r="L265" s="79">
        <v>44496</v>
      </c>
      <c r="M265" s="80">
        <v>7.75</v>
      </c>
      <c r="N265" s="80">
        <v>1.5</v>
      </c>
      <c r="O265" s="80" t="str">
        <f>IF(COUNT(R261:R269)=COUNTIF(R261:R269,0),"Unanimidade",_xlfn.CONCAT(COUNTIF(R261:R269,0)," x ",COUNTIF(R261:R269,"&lt;&gt;0")))</f>
        <v>Unanimidade</v>
      </c>
      <c r="P265" s="33" t="s">
        <v>36</v>
      </c>
      <c r="Q265" s="34">
        <v>1.5</v>
      </c>
      <c r="R265" s="38">
        <f t="shared" si="10"/>
        <v>0</v>
      </c>
      <c r="S265" s="8">
        <f>1-Português!$T265</f>
        <v>1</v>
      </c>
      <c r="T265" s="8">
        <f>IF(Português!$R265&lt;&gt;0,1,0)</f>
        <v>0</v>
      </c>
      <c r="U265" s="135"/>
      <c r="V265" s="135"/>
      <c r="Y265" s="3"/>
    </row>
    <row r="266" spans="1:25" ht="15" customHeight="1" x14ac:dyDescent="0.3">
      <c r="A266" s="151"/>
      <c r="B266" s="56"/>
      <c r="C266" s="44"/>
      <c r="D266" s="44"/>
      <c r="E266" s="72" t="s">
        <v>29</v>
      </c>
      <c r="F266" s="89" t="str">
        <f>IF(COUNT(R261:R269)=COUNTIF(R261:R269,0),"Unanimidade",_xlfn.CONCAT(COUNTIF(R261:R269,0)," x ",COUNTIF(R261:R269,"&lt;&gt;0")))</f>
        <v>Unanimidade</v>
      </c>
      <c r="G266" s="67"/>
      <c r="H266" s="67"/>
      <c r="I266" s="57">
        <f>M271</f>
        <v>6.25</v>
      </c>
      <c r="J266" s="151"/>
      <c r="K266" s="78">
        <v>242</v>
      </c>
      <c r="L266" s="79">
        <v>44496</v>
      </c>
      <c r="M266" s="80">
        <v>7.75</v>
      </c>
      <c r="N266" s="80">
        <v>1.5</v>
      </c>
      <c r="O266" s="80" t="str">
        <f>IF(COUNT(R261:R269)=COUNTIF(R261:R269,0),"Unanimidade",_xlfn.CONCAT(COUNTIF(R261:R269,0)," x ",COUNTIF(R261:R269,"&lt;&gt;0")))</f>
        <v>Unanimidade</v>
      </c>
      <c r="P266" s="33" t="s">
        <v>40</v>
      </c>
      <c r="Q266" s="34">
        <v>1.5</v>
      </c>
      <c r="R266" s="38">
        <f t="shared" si="10"/>
        <v>0</v>
      </c>
      <c r="S266" s="8">
        <f>1-Português!$T266</f>
        <v>1</v>
      </c>
      <c r="T266" s="8">
        <f>IF(Português!$R266&lt;&gt;0,1,0)</f>
        <v>0</v>
      </c>
      <c r="U266" s="135"/>
      <c r="V266" s="135"/>
      <c r="Y266" s="3"/>
    </row>
    <row r="267" spans="1:25" ht="15" customHeight="1" x14ac:dyDescent="0.3">
      <c r="A267" s="151"/>
      <c r="B267" s="56"/>
      <c r="C267" s="48">
        <f>L261</f>
        <v>44496</v>
      </c>
      <c r="D267" s="48"/>
      <c r="E267" s="72" t="s">
        <v>35</v>
      </c>
      <c r="F267" s="50">
        <f>M269-M270</f>
        <v>1.5</v>
      </c>
      <c r="G267" s="49"/>
      <c r="H267" s="51"/>
      <c r="I267" s="57">
        <f>M270</f>
        <v>6.25</v>
      </c>
      <c r="J267" s="151"/>
      <c r="K267" s="78">
        <v>242</v>
      </c>
      <c r="L267" s="79">
        <v>44496</v>
      </c>
      <c r="M267" s="80">
        <v>7.75</v>
      </c>
      <c r="N267" s="80">
        <v>1.5</v>
      </c>
      <c r="O267" s="80" t="str">
        <f>IF(COUNT(R261:R269)=COUNTIF(R261:R269,0),"Unanimidade",_xlfn.CONCAT(COUNTIF(R261:R269,0)," x ",COUNTIF(R261:R269,"&lt;&gt;0")))</f>
        <v>Unanimidade</v>
      </c>
      <c r="P267" s="33" t="s">
        <v>37</v>
      </c>
      <c r="Q267" s="34">
        <v>1.5</v>
      </c>
      <c r="R267" s="38">
        <f t="shared" si="10"/>
        <v>0</v>
      </c>
      <c r="S267" s="8">
        <f>1-Português!$T267</f>
        <v>1</v>
      </c>
      <c r="T267" s="8">
        <f>IF(Português!$R267&lt;&gt;0,1,0)</f>
        <v>0</v>
      </c>
      <c r="U267" s="135"/>
      <c r="V267" s="135"/>
      <c r="Y267" s="3"/>
    </row>
    <row r="268" spans="1:25" ht="15" customHeight="1" x14ac:dyDescent="0.3">
      <c r="A268" s="151"/>
      <c r="B268" s="56"/>
      <c r="C268" s="70"/>
      <c r="D268" s="43"/>
      <c r="E268" s="43"/>
      <c r="F268" s="92"/>
      <c r="G268" s="50"/>
      <c r="H268" s="51"/>
      <c r="I268" s="57">
        <f>M269</f>
        <v>7.75</v>
      </c>
      <c r="J268" s="151"/>
      <c r="K268" s="78">
        <v>242</v>
      </c>
      <c r="L268" s="79">
        <v>44496</v>
      </c>
      <c r="M268" s="80">
        <v>7.75</v>
      </c>
      <c r="N268" s="80">
        <v>1.5</v>
      </c>
      <c r="O268" s="80" t="str">
        <f>IF(COUNT(R261:R269)=COUNTIF(R261:R269,0),"Unanimidade",_xlfn.CONCAT(COUNTIF(R261:R269,0)," x ",COUNTIF(R261:R269,"&lt;&gt;0")))</f>
        <v>Unanimidade</v>
      </c>
      <c r="P268" s="33" t="s">
        <v>30</v>
      </c>
      <c r="Q268" s="34">
        <v>1.5</v>
      </c>
      <c r="R268" s="38">
        <f t="shared" si="10"/>
        <v>0</v>
      </c>
      <c r="S268" s="8">
        <f>1-Português!$T268</f>
        <v>1</v>
      </c>
      <c r="T268" s="8">
        <f>IF(Português!$R268&lt;&gt;0,1,0)</f>
        <v>0</v>
      </c>
      <c r="U268" s="135"/>
      <c r="V268" s="135"/>
      <c r="Y268" s="3"/>
    </row>
    <row r="269" spans="1:25" ht="15" customHeight="1" thickBot="1" x14ac:dyDescent="0.35">
      <c r="A269" s="151"/>
      <c r="B269" s="58"/>
      <c r="C269" s="71"/>
      <c r="D269" s="59"/>
      <c r="E269" s="100"/>
      <c r="F269" s="100"/>
      <c r="G269" s="60"/>
      <c r="H269" s="61"/>
      <c r="I269" s="62">
        <f>M268</f>
        <v>7.75</v>
      </c>
      <c r="J269" s="151"/>
      <c r="K269" s="81">
        <v>242</v>
      </c>
      <c r="L269" s="82">
        <v>44496</v>
      </c>
      <c r="M269" s="83">
        <v>7.75</v>
      </c>
      <c r="N269" s="83">
        <v>1.5</v>
      </c>
      <c r="O269" s="83" t="str">
        <f>IF(COUNT(R261:R269)=COUNTIF(R261:R269,0),"Unanimidade",_xlfn.CONCAT(COUNTIF(R261:R269,0)," x ",COUNTIF(R261:R269,"&lt;&gt;0")))</f>
        <v>Unanimidade</v>
      </c>
      <c r="P269" s="39" t="s">
        <v>38</v>
      </c>
      <c r="Q269" s="40">
        <v>1.5</v>
      </c>
      <c r="R269" s="41">
        <f t="shared" si="10"/>
        <v>0</v>
      </c>
      <c r="S269" s="8">
        <f>1-Português!$T269</f>
        <v>1</v>
      </c>
      <c r="T269" s="8">
        <f>IF(Português!$R269&lt;&gt;0,1,0)</f>
        <v>0</v>
      </c>
      <c r="U269" s="135"/>
      <c r="V269" s="135"/>
      <c r="Y269" s="3"/>
    </row>
    <row r="270" spans="1:25" ht="15" customHeight="1" x14ac:dyDescent="0.3">
      <c r="A270" s="151"/>
      <c r="B270" s="53"/>
      <c r="C270" s="69"/>
      <c r="D270" s="54"/>
      <c r="E270" s="93"/>
      <c r="F270" s="94"/>
      <c r="G270" s="44"/>
      <c r="H270" s="51"/>
      <c r="I270" s="55"/>
      <c r="J270" s="151"/>
      <c r="K270" s="75">
        <v>241</v>
      </c>
      <c r="L270" s="76">
        <v>44461</v>
      </c>
      <c r="M270" s="77">
        <v>6.25</v>
      </c>
      <c r="N270" s="77">
        <v>1</v>
      </c>
      <c r="O270" s="77" t="str">
        <f>IF(COUNT(R270:R278)=COUNTIF(R270:R278,0),"Unanimidade",_xlfn.CONCAT(COUNTIF(R270:R278,0)," x ",COUNTIF(R270:R278,"&lt;&gt;0")))</f>
        <v>Unanimidade</v>
      </c>
      <c r="P270" s="35" t="s">
        <v>21</v>
      </c>
      <c r="Q270" s="36">
        <v>1</v>
      </c>
      <c r="R270" s="37">
        <f t="shared" si="10"/>
        <v>0</v>
      </c>
      <c r="S270" s="8">
        <f>1-Português!$T270</f>
        <v>1</v>
      </c>
      <c r="T270" s="8">
        <f>IF(Português!$R270&lt;&gt;0,1,0)</f>
        <v>0</v>
      </c>
      <c r="U270" s="135"/>
      <c r="V270" s="135"/>
      <c r="Y270" s="3"/>
    </row>
    <row r="271" spans="1:25" ht="15" customHeight="1" x14ac:dyDescent="0.3">
      <c r="A271" s="151"/>
      <c r="B271" s="56"/>
      <c r="C271" s="70"/>
      <c r="D271" s="43"/>
      <c r="E271" s="46"/>
      <c r="F271" s="90" t="str">
        <f>IF(M278=M279,"Manutenção em",IF(M278&gt;M279,"Aumento para","Redução para"))</f>
        <v>Aumento para</v>
      </c>
      <c r="G271" s="47"/>
      <c r="H271" s="52"/>
      <c r="I271" s="57"/>
      <c r="J271" s="151"/>
      <c r="K271" s="78">
        <v>241</v>
      </c>
      <c r="L271" s="79">
        <v>44461</v>
      </c>
      <c r="M271" s="80">
        <v>6.25</v>
      </c>
      <c r="N271" s="80">
        <v>1</v>
      </c>
      <c r="O271" s="80" t="str">
        <f>IF(COUNT(R270:R278)=COUNTIF(R270:R278,0),"Unanimidade",_xlfn.CONCAT(COUNTIF(R270:R278,0)," x ",COUNTIF(R270:R278,"&lt;&gt;0")))</f>
        <v>Unanimidade</v>
      </c>
      <c r="P271" s="33" t="s">
        <v>39</v>
      </c>
      <c r="Q271" s="34">
        <v>1</v>
      </c>
      <c r="R271" s="38">
        <f t="shared" si="10"/>
        <v>0</v>
      </c>
      <c r="S271" s="8">
        <f>1-Português!$T271</f>
        <v>1</v>
      </c>
      <c r="T271" s="8">
        <f>IF(Português!$R271&lt;&gt;0,1,0)</f>
        <v>0</v>
      </c>
      <c r="U271" s="135"/>
      <c r="V271" s="135"/>
      <c r="Y271" s="3"/>
    </row>
    <row r="272" spans="1:25" ht="15" customHeight="1" x14ac:dyDescent="0.3">
      <c r="A272" s="151"/>
      <c r="B272" s="56"/>
      <c r="C272" s="45" t="s">
        <v>23</v>
      </c>
      <c r="D272" s="45"/>
      <c r="E272" s="190">
        <f>M270</f>
        <v>6.25</v>
      </c>
      <c r="F272" s="190"/>
      <c r="G272" s="190"/>
      <c r="H272" s="67"/>
      <c r="I272" s="57"/>
      <c r="J272" s="151"/>
      <c r="K272" s="78">
        <v>241</v>
      </c>
      <c r="L272" s="79">
        <v>44461</v>
      </c>
      <c r="M272" s="80">
        <v>6.25</v>
      </c>
      <c r="N272" s="80">
        <v>1</v>
      </c>
      <c r="O272" s="80" t="str">
        <f>IF(COUNT(R270:R278)=COUNTIF(R270:R278,0),"Unanimidade",_xlfn.CONCAT(COUNTIF(R270:R278,0)," x ",COUNTIF(R270:R278,"&lt;&gt;0")))</f>
        <v>Unanimidade</v>
      </c>
      <c r="P272" s="33" t="s">
        <v>24</v>
      </c>
      <c r="Q272" s="34">
        <v>1</v>
      </c>
      <c r="R272" s="38">
        <f t="shared" si="10"/>
        <v>0</v>
      </c>
      <c r="S272" s="8">
        <f>1-Português!$T272</f>
        <v>1</v>
      </c>
      <c r="T272" s="8">
        <f>IF(Português!$R272&lt;&gt;0,1,0)</f>
        <v>0</v>
      </c>
      <c r="U272" s="135"/>
      <c r="V272" s="135"/>
      <c r="Y272" s="3"/>
    </row>
    <row r="273" spans="1:25" ht="15" customHeight="1" x14ac:dyDescent="0.3">
      <c r="A273" s="151"/>
      <c r="B273" s="56"/>
      <c r="C273" s="191">
        <f>K270</f>
        <v>241</v>
      </c>
      <c r="D273" s="191"/>
      <c r="E273" s="190"/>
      <c r="F273" s="190"/>
      <c r="G273" s="190"/>
      <c r="H273" s="68" t="s">
        <v>25</v>
      </c>
      <c r="I273" s="57"/>
      <c r="J273" s="151"/>
      <c r="K273" s="78">
        <v>241</v>
      </c>
      <c r="L273" s="79">
        <v>44461</v>
      </c>
      <c r="M273" s="80">
        <v>6.25</v>
      </c>
      <c r="N273" s="80">
        <v>1</v>
      </c>
      <c r="O273" s="80" t="str">
        <f>IF(COUNT(R270:R278)=COUNTIF(R270:R278,0),"Unanimidade",_xlfn.CONCAT(COUNTIF(R270:R278,0)," x ",COUNTIF(R270:R278,"&lt;&gt;0")))</f>
        <v>Unanimidade</v>
      </c>
      <c r="P273" s="33" t="s">
        <v>41</v>
      </c>
      <c r="Q273" s="34">
        <v>1</v>
      </c>
      <c r="R273" s="38">
        <f t="shared" si="10"/>
        <v>0</v>
      </c>
      <c r="S273" s="8">
        <f>1-Português!$T273</f>
        <v>1</v>
      </c>
      <c r="T273" s="8">
        <f>IF(Português!$R273&lt;&gt;0,1,0)</f>
        <v>0</v>
      </c>
      <c r="U273" s="135"/>
      <c r="V273" s="135"/>
      <c r="Y273" s="3"/>
    </row>
    <row r="274" spans="1:25" ht="15" customHeight="1" x14ac:dyDescent="0.3">
      <c r="A274" s="151"/>
      <c r="B274" s="56"/>
      <c r="C274" s="191"/>
      <c r="D274" s="191"/>
      <c r="I274" s="57"/>
      <c r="J274" s="151"/>
      <c r="K274" s="78">
        <v>241</v>
      </c>
      <c r="L274" s="79">
        <v>44461</v>
      </c>
      <c r="M274" s="80">
        <v>6.25</v>
      </c>
      <c r="N274" s="80">
        <v>1</v>
      </c>
      <c r="O274" s="80" t="str">
        <f>IF(COUNT(R270:R278)=COUNTIF(R270:R278,0),"Unanimidade",_xlfn.CONCAT(COUNTIF(R270:R278,0)," x ",COUNTIF(R270:R278,"&lt;&gt;0")))</f>
        <v>Unanimidade</v>
      </c>
      <c r="P274" s="33" t="s">
        <v>36</v>
      </c>
      <c r="Q274" s="34">
        <v>1</v>
      </c>
      <c r="R274" s="38">
        <f t="shared" si="10"/>
        <v>0</v>
      </c>
      <c r="S274" s="8">
        <f>1-Português!$T274</f>
        <v>1</v>
      </c>
      <c r="T274" s="8">
        <f>IF(Português!$R274&lt;&gt;0,1,0)</f>
        <v>0</v>
      </c>
      <c r="U274" s="135"/>
      <c r="V274" s="135"/>
      <c r="Y274" s="3"/>
    </row>
    <row r="275" spans="1:25" ht="15" customHeight="1" x14ac:dyDescent="0.3">
      <c r="A275" s="151"/>
      <c r="B275" s="56"/>
      <c r="C275" s="44"/>
      <c r="D275" s="44"/>
      <c r="E275" s="72" t="s">
        <v>29</v>
      </c>
      <c r="F275" s="89" t="str">
        <f>IF(COUNT(R270:R278)=COUNTIF(R270:R278,0),"Unanimidade",_xlfn.CONCAT(COUNTIF(R270:R278,0)," x ",COUNTIF(R270:R278,"&lt;&gt;0")))</f>
        <v>Unanimidade</v>
      </c>
      <c r="G275" s="67"/>
      <c r="H275" s="67"/>
      <c r="I275" s="57">
        <f>M280</f>
        <v>5.25</v>
      </c>
      <c r="J275" s="151"/>
      <c r="K275" s="78">
        <v>241</v>
      </c>
      <c r="L275" s="79">
        <v>44461</v>
      </c>
      <c r="M275" s="80">
        <v>6.25</v>
      </c>
      <c r="N275" s="80">
        <v>1</v>
      </c>
      <c r="O275" s="80" t="str">
        <f>IF(COUNT(R270:R278)=COUNTIF(R270:R278,0),"Unanimidade",_xlfn.CONCAT(COUNTIF(R270:R278,0)," x ",COUNTIF(R270:R278,"&lt;&gt;0")))</f>
        <v>Unanimidade</v>
      </c>
      <c r="P275" s="33" t="s">
        <v>40</v>
      </c>
      <c r="Q275" s="34">
        <v>1</v>
      </c>
      <c r="R275" s="38">
        <f t="shared" si="10"/>
        <v>0</v>
      </c>
      <c r="S275" s="8">
        <f>1-Português!$T275</f>
        <v>1</v>
      </c>
      <c r="T275" s="8">
        <f>IF(Português!$R275&lt;&gt;0,1,0)</f>
        <v>0</v>
      </c>
      <c r="U275" s="135"/>
      <c r="V275" s="135"/>
      <c r="Y275" s="3"/>
    </row>
    <row r="276" spans="1:25" ht="15" customHeight="1" x14ac:dyDescent="0.3">
      <c r="A276" s="151"/>
      <c r="B276" s="56"/>
      <c r="C276" s="48">
        <f>L270</f>
        <v>44461</v>
      </c>
      <c r="D276" s="48"/>
      <c r="E276" s="72" t="s">
        <v>35</v>
      </c>
      <c r="F276" s="50">
        <f>M278-M279</f>
        <v>1</v>
      </c>
      <c r="G276" s="49"/>
      <c r="H276" s="51"/>
      <c r="I276" s="57">
        <f>M279</f>
        <v>5.25</v>
      </c>
      <c r="J276" s="151"/>
      <c r="K276" s="78">
        <v>241</v>
      </c>
      <c r="L276" s="79">
        <v>44461</v>
      </c>
      <c r="M276" s="80">
        <v>6.25</v>
      </c>
      <c r="N276" s="80">
        <v>1</v>
      </c>
      <c r="O276" s="80" t="str">
        <f>IF(COUNT(R270:R278)=COUNTIF(R270:R278,0),"Unanimidade",_xlfn.CONCAT(COUNTIF(R270:R278,0)," x ",COUNTIF(R270:R278,"&lt;&gt;0")))</f>
        <v>Unanimidade</v>
      </c>
      <c r="P276" s="33" t="s">
        <v>37</v>
      </c>
      <c r="Q276" s="34">
        <v>1</v>
      </c>
      <c r="R276" s="38">
        <f t="shared" si="10"/>
        <v>0</v>
      </c>
      <c r="S276" s="8">
        <f>1-Português!$T276</f>
        <v>1</v>
      </c>
      <c r="T276" s="8">
        <f>IF(Português!$R276&lt;&gt;0,1,0)</f>
        <v>0</v>
      </c>
      <c r="U276" s="135"/>
      <c r="V276" s="135"/>
      <c r="Y276" s="3"/>
    </row>
    <row r="277" spans="1:25" ht="15" customHeight="1" x14ac:dyDescent="0.3">
      <c r="A277" s="151"/>
      <c r="B277" s="56"/>
      <c r="C277" s="70"/>
      <c r="D277" s="43"/>
      <c r="E277" s="43"/>
      <c r="F277" s="92"/>
      <c r="G277" s="50"/>
      <c r="H277" s="51"/>
      <c r="I277" s="57">
        <f>M278</f>
        <v>6.25</v>
      </c>
      <c r="J277" s="151"/>
      <c r="K277" s="78">
        <v>241</v>
      </c>
      <c r="L277" s="79">
        <v>44461</v>
      </c>
      <c r="M277" s="80">
        <v>6.25</v>
      </c>
      <c r="N277" s="80">
        <v>1</v>
      </c>
      <c r="O277" s="80" t="str">
        <f>IF(COUNT(R270:R278)=COUNTIF(R270:R278,0),"Unanimidade",_xlfn.CONCAT(COUNTIF(R270:R278,0)," x ",COUNTIF(R270:R278,"&lt;&gt;0")))</f>
        <v>Unanimidade</v>
      </c>
      <c r="P277" s="33" t="s">
        <v>30</v>
      </c>
      <c r="Q277" s="34">
        <v>1</v>
      </c>
      <c r="R277" s="38">
        <f t="shared" si="10"/>
        <v>0</v>
      </c>
      <c r="S277" s="8">
        <f>1-Português!$T277</f>
        <v>1</v>
      </c>
      <c r="T277" s="8">
        <f>IF(Português!$R277&lt;&gt;0,1,0)</f>
        <v>0</v>
      </c>
      <c r="U277" s="135"/>
      <c r="V277" s="135"/>
      <c r="Y277" s="3"/>
    </row>
    <row r="278" spans="1:25" ht="15" customHeight="1" thickBot="1" x14ac:dyDescent="0.35">
      <c r="A278" s="151"/>
      <c r="B278" s="58"/>
      <c r="C278" s="71"/>
      <c r="D278" s="59"/>
      <c r="E278" s="100"/>
      <c r="F278" s="100"/>
      <c r="G278" s="60"/>
      <c r="H278" s="61"/>
      <c r="I278" s="62">
        <f>M277</f>
        <v>6.25</v>
      </c>
      <c r="J278" s="151"/>
      <c r="K278" s="81">
        <v>241</v>
      </c>
      <c r="L278" s="82">
        <v>44461</v>
      </c>
      <c r="M278" s="83">
        <v>6.25</v>
      </c>
      <c r="N278" s="83">
        <v>1</v>
      </c>
      <c r="O278" s="83" t="str">
        <f>IF(COUNT(R270:R278)=COUNTIF(R270:R278,0),"Unanimidade",_xlfn.CONCAT(COUNTIF(R270:R278,0)," x ",COUNTIF(R270:R278,"&lt;&gt;0")))</f>
        <v>Unanimidade</v>
      </c>
      <c r="P278" s="39" t="s">
        <v>38</v>
      </c>
      <c r="Q278" s="40">
        <v>1</v>
      </c>
      <c r="R278" s="41">
        <f t="shared" si="10"/>
        <v>0</v>
      </c>
      <c r="S278" s="8">
        <f>1-Português!$T278</f>
        <v>1</v>
      </c>
      <c r="T278" s="8">
        <f>IF(Português!$R278&lt;&gt;0,1,0)</f>
        <v>0</v>
      </c>
      <c r="U278" s="135"/>
      <c r="V278" s="135"/>
      <c r="Y278" s="3"/>
    </row>
    <row r="279" spans="1:25" ht="15" customHeight="1" x14ac:dyDescent="0.3">
      <c r="A279" s="151"/>
      <c r="B279" s="53"/>
      <c r="C279" s="69"/>
      <c r="D279" s="54"/>
      <c r="E279" s="93"/>
      <c r="F279" s="94"/>
      <c r="G279" s="44"/>
      <c r="H279" s="51"/>
      <c r="I279" s="55"/>
      <c r="J279" s="151"/>
      <c r="K279" s="75">
        <v>240</v>
      </c>
      <c r="L279" s="76">
        <v>44412</v>
      </c>
      <c r="M279" s="77">
        <v>5.25</v>
      </c>
      <c r="N279" s="77">
        <v>1</v>
      </c>
      <c r="O279" s="77" t="str">
        <f>IF(COUNT(R279:R286)=COUNTIF(R279:R286,0),"Unanimidade",_xlfn.CONCAT(COUNTIF(R279:R286,0)," x ",COUNTIF(R279:R286,"&lt;&gt;0")))</f>
        <v>Unanimidade</v>
      </c>
      <c r="P279" s="35" t="s">
        <v>21</v>
      </c>
      <c r="Q279" s="36">
        <v>1</v>
      </c>
      <c r="R279" s="37">
        <f t="shared" si="10"/>
        <v>0</v>
      </c>
      <c r="S279" s="8">
        <f>1-Português!$T279</f>
        <v>1</v>
      </c>
      <c r="T279" s="8">
        <f>IF(Português!$R279&lt;&gt;0,1,0)</f>
        <v>0</v>
      </c>
      <c r="U279" s="135"/>
      <c r="V279" s="135"/>
      <c r="Y279" s="3"/>
    </row>
    <row r="280" spans="1:25" ht="15" customHeight="1" x14ac:dyDescent="0.3">
      <c r="A280" s="151"/>
      <c r="B280" s="56"/>
      <c r="C280" s="70"/>
      <c r="D280" s="43"/>
      <c r="E280" s="46"/>
      <c r="F280" s="90" t="str">
        <f>IF(M286=M287,"Manutenção em",IF(M286&gt;M287,"Aumento para","Redução para"))</f>
        <v>Aumento para</v>
      </c>
      <c r="G280" s="47"/>
      <c r="H280" s="52"/>
      <c r="I280" s="57"/>
      <c r="J280" s="151"/>
      <c r="K280" s="78">
        <v>240</v>
      </c>
      <c r="L280" s="79">
        <v>44412</v>
      </c>
      <c r="M280" s="80">
        <v>5.25</v>
      </c>
      <c r="N280" s="80">
        <v>1</v>
      </c>
      <c r="O280" s="80" t="str">
        <f>IF(COUNT(R279:R286)=COUNTIF(R279:R286,0),"Unanimidade",_xlfn.CONCAT(COUNTIF(R279:R286,0)," x ",COUNTIF(R279:R286,"&lt;&gt;0")))</f>
        <v>Unanimidade</v>
      </c>
      <c r="P280" s="33" t="s">
        <v>24</v>
      </c>
      <c r="Q280" s="34">
        <v>1</v>
      </c>
      <c r="R280" s="38">
        <f t="shared" ref="R280:R343" si="11">Q280-N280</f>
        <v>0</v>
      </c>
      <c r="S280" s="8">
        <f>1-Português!$T280</f>
        <v>1</v>
      </c>
      <c r="T280" s="8">
        <f>IF(Português!$R280&lt;&gt;0,1,0)</f>
        <v>0</v>
      </c>
      <c r="U280" s="135"/>
      <c r="V280" s="135"/>
      <c r="Y280" s="3"/>
    </row>
    <row r="281" spans="1:25" ht="15" customHeight="1" x14ac:dyDescent="0.3">
      <c r="A281" s="151"/>
      <c r="B281" s="56"/>
      <c r="C281" s="45" t="s">
        <v>23</v>
      </c>
      <c r="D281" s="45"/>
      <c r="E281" s="190">
        <f>M279</f>
        <v>5.25</v>
      </c>
      <c r="F281" s="190"/>
      <c r="G281" s="190"/>
      <c r="H281" s="67"/>
      <c r="I281" s="57"/>
      <c r="J281" s="151"/>
      <c r="K281" s="78">
        <v>240</v>
      </c>
      <c r="L281" s="79">
        <v>44412</v>
      </c>
      <c r="M281" s="80">
        <v>5.25</v>
      </c>
      <c r="N281" s="80">
        <v>1</v>
      </c>
      <c r="O281" s="80" t="str">
        <f>IF(COUNT(R279:R286)=COUNTIF(R279:R286,0),"Unanimidade",_xlfn.CONCAT(COUNTIF(R279:R286,0)," x ",COUNTIF(R279:R286,"&lt;&gt;0")))</f>
        <v>Unanimidade</v>
      </c>
      <c r="P281" s="33" t="s">
        <v>41</v>
      </c>
      <c r="Q281" s="34">
        <v>1</v>
      </c>
      <c r="R281" s="38">
        <f t="shared" si="11"/>
        <v>0</v>
      </c>
      <c r="S281" s="8">
        <f>1-Português!$T281</f>
        <v>1</v>
      </c>
      <c r="T281" s="8">
        <f>IF(Português!$R281&lt;&gt;0,1,0)</f>
        <v>0</v>
      </c>
      <c r="U281" s="135"/>
      <c r="V281" s="135"/>
      <c r="Y281" s="3"/>
    </row>
    <row r="282" spans="1:25" ht="15" customHeight="1" x14ac:dyDescent="0.3">
      <c r="A282" s="151"/>
      <c r="B282" s="56"/>
      <c r="C282" s="191">
        <f>K279</f>
        <v>240</v>
      </c>
      <c r="D282" s="191"/>
      <c r="E282" s="190"/>
      <c r="F282" s="190"/>
      <c r="G282" s="190"/>
      <c r="H282" s="68" t="s">
        <v>25</v>
      </c>
      <c r="I282" s="57"/>
      <c r="J282" s="151"/>
      <c r="K282" s="78">
        <v>240</v>
      </c>
      <c r="L282" s="79">
        <v>44412</v>
      </c>
      <c r="M282" s="80">
        <v>5.25</v>
      </c>
      <c r="N282" s="80">
        <v>1</v>
      </c>
      <c r="O282" s="80" t="str">
        <f>IF(COUNT(R279:R286)=COUNTIF(R279:R286,0),"Unanimidade",_xlfn.CONCAT(COUNTIF(R279:R286,0)," x ",COUNTIF(R279:R286,"&lt;&gt;0")))</f>
        <v>Unanimidade</v>
      </c>
      <c r="P282" s="33" t="s">
        <v>36</v>
      </c>
      <c r="Q282" s="34">
        <v>1</v>
      </c>
      <c r="R282" s="38">
        <f t="shared" si="11"/>
        <v>0</v>
      </c>
      <c r="S282" s="8">
        <f>1-Português!$T282</f>
        <v>1</v>
      </c>
      <c r="T282" s="8">
        <f>IF(Português!$R282&lt;&gt;0,1,0)</f>
        <v>0</v>
      </c>
      <c r="U282" s="135"/>
      <c r="V282" s="135"/>
      <c r="Y282" s="3"/>
    </row>
    <row r="283" spans="1:25" ht="15" customHeight="1" x14ac:dyDescent="0.3">
      <c r="A283" s="151"/>
      <c r="B283" s="56"/>
      <c r="C283" s="191"/>
      <c r="D283" s="191"/>
      <c r="I283" s="57">
        <f>M288</f>
        <v>4.25</v>
      </c>
      <c r="J283" s="151"/>
      <c r="K283" s="78">
        <v>240</v>
      </c>
      <c r="L283" s="79">
        <v>44412</v>
      </c>
      <c r="M283" s="80">
        <v>5.25</v>
      </c>
      <c r="N283" s="80">
        <v>1</v>
      </c>
      <c r="O283" s="80" t="str">
        <f>IF(COUNT(R279:R286)=COUNTIF(R279:R286,0),"Unanimidade",_xlfn.CONCAT(COUNTIF(R279:R286,0)," x ",COUNTIF(R279:R286,"&lt;&gt;0")))</f>
        <v>Unanimidade</v>
      </c>
      <c r="P283" s="33" t="s">
        <v>40</v>
      </c>
      <c r="Q283" s="34">
        <v>1</v>
      </c>
      <c r="R283" s="38">
        <f t="shared" si="11"/>
        <v>0</v>
      </c>
      <c r="S283" s="8">
        <f>1-Português!$T283</f>
        <v>1</v>
      </c>
      <c r="T283" s="8">
        <f>IF(Português!$R283&lt;&gt;0,1,0)</f>
        <v>0</v>
      </c>
      <c r="U283" s="135"/>
      <c r="V283" s="135"/>
      <c r="Y283" s="3"/>
    </row>
    <row r="284" spans="1:25" ht="15" customHeight="1" x14ac:dyDescent="0.3">
      <c r="A284" s="151"/>
      <c r="B284" s="56"/>
      <c r="C284" s="44"/>
      <c r="D284" s="44"/>
      <c r="E284" s="72" t="s">
        <v>29</v>
      </c>
      <c r="F284" s="89" t="str">
        <f>IF(COUNT(R279:R287)=COUNTIF(R279:R287,0),"Unanimidade",_xlfn.CONCAT(COUNTIF(R279:R287,0)," x ",COUNTIF(R279:R287,"&lt;&gt;0")))</f>
        <v>Unanimidade</v>
      </c>
      <c r="G284" s="67"/>
      <c r="H284" s="67"/>
      <c r="I284" s="57">
        <f>M287</f>
        <v>4.25</v>
      </c>
      <c r="J284" s="151"/>
      <c r="K284" s="78">
        <v>240</v>
      </c>
      <c r="L284" s="79">
        <v>44412</v>
      </c>
      <c r="M284" s="80">
        <v>5.25</v>
      </c>
      <c r="N284" s="80">
        <v>1</v>
      </c>
      <c r="O284" s="80" t="str">
        <f>IF(COUNT(R279:R286)=COUNTIF(R279:R286,0),"Unanimidade",_xlfn.CONCAT(COUNTIF(R279:R286,0)," x ",COUNTIF(R279:R286,"&lt;&gt;0")))</f>
        <v>Unanimidade</v>
      </c>
      <c r="P284" s="33" t="s">
        <v>37</v>
      </c>
      <c r="Q284" s="34">
        <v>1</v>
      </c>
      <c r="R284" s="38">
        <f t="shared" si="11"/>
        <v>0</v>
      </c>
      <c r="S284" s="8">
        <f>1-Português!$T284</f>
        <v>1</v>
      </c>
      <c r="T284" s="8">
        <f>IF(Português!$R284&lt;&gt;0,1,0)</f>
        <v>0</v>
      </c>
      <c r="U284" s="135"/>
      <c r="V284" s="135"/>
      <c r="Y284" s="3"/>
    </row>
    <row r="285" spans="1:25" ht="15" customHeight="1" x14ac:dyDescent="0.3">
      <c r="A285" s="151"/>
      <c r="B285" s="56"/>
      <c r="C285" s="48">
        <f>L279</f>
        <v>44412</v>
      </c>
      <c r="D285" s="48"/>
      <c r="E285" s="72" t="s">
        <v>35</v>
      </c>
      <c r="F285" s="50">
        <f>M286-M287</f>
        <v>1</v>
      </c>
      <c r="G285" s="49"/>
      <c r="H285" s="51"/>
      <c r="I285" s="57">
        <f>M286</f>
        <v>5.25</v>
      </c>
      <c r="J285" s="151"/>
      <c r="K285" s="78">
        <v>240</v>
      </c>
      <c r="L285" s="79">
        <v>44412</v>
      </c>
      <c r="M285" s="80">
        <v>5.25</v>
      </c>
      <c r="N285" s="80">
        <v>1</v>
      </c>
      <c r="O285" s="80" t="str">
        <f>IF(COUNT(R279:R286)=COUNTIF(R279:R286,0),"Unanimidade",_xlfn.CONCAT(COUNTIF(R279:R286,0)," x ",COUNTIF(R279:R286,"&lt;&gt;0")))</f>
        <v>Unanimidade</v>
      </c>
      <c r="P285" s="33" t="s">
        <v>30</v>
      </c>
      <c r="Q285" s="34">
        <v>1</v>
      </c>
      <c r="R285" s="38">
        <f t="shared" si="11"/>
        <v>0</v>
      </c>
      <c r="S285" s="8">
        <f>1-Português!$T285</f>
        <v>1</v>
      </c>
      <c r="T285" s="8">
        <f>IF(Português!$R285&lt;&gt;0,1,0)</f>
        <v>0</v>
      </c>
      <c r="U285" s="135"/>
      <c r="V285" s="135"/>
      <c r="Y285" s="3"/>
    </row>
    <row r="286" spans="1:25" ht="15" customHeight="1" thickBot="1" x14ac:dyDescent="0.35">
      <c r="A286" s="151"/>
      <c r="B286" s="56"/>
      <c r="C286" s="70"/>
      <c r="D286" s="43"/>
      <c r="E286" s="43"/>
      <c r="F286" s="92"/>
      <c r="G286" s="50"/>
      <c r="H286" s="51"/>
      <c r="I286" s="57">
        <f>M285</f>
        <v>5.25</v>
      </c>
      <c r="J286" s="151"/>
      <c r="K286" s="81">
        <v>240</v>
      </c>
      <c r="L286" s="82">
        <v>44412</v>
      </c>
      <c r="M286" s="83">
        <v>5.25</v>
      </c>
      <c r="N286" s="83">
        <v>1</v>
      </c>
      <c r="O286" s="83" t="str">
        <f>IF(COUNT(R279:R286)=COUNTIF(R279:R286,0),"Unanimidade",_xlfn.CONCAT(COUNTIF(R279:R286,0)," x ",COUNTIF(R279:R286,"&lt;&gt;0")))</f>
        <v>Unanimidade</v>
      </c>
      <c r="P286" s="39" t="s">
        <v>38</v>
      </c>
      <c r="Q286" s="40">
        <v>1</v>
      </c>
      <c r="R286" s="41">
        <f t="shared" si="11"/>
        <v>0</v>
      </c>
      <c r="S286" s="8">
        <f>1-Português!$T286</f>
        <v>1</v>
      </c>
      <c r="T286" s="8">
        <f>IF(Português!$R286&lt;&gt;0,1,0)</f>
        <v>0</v>
      </c>
      <c r="U286" s="135"/>
      <c r="V286" s="135"/>
      <c r="Y286" s="3"/>
    </row>
    <row r="287" spans="1:25" ht="15" customHeight="1" x14ac:dyDescent="0.3">
      <c r="A287" s="151"/>
      <c r="B287" s="53"/>
      <c r="C287" s="69"/>
      <c r="D287" s="54"/>
      <c r="E287" s="93"/>
      <c r="F287" s="94"/>
      <c r="G287" s="94"/>
      <c r="H287" s="99"/>
      <c r="I287" s="55"/>
      <c r="J287" s="151"/>
      <c r="K287" s="75">
        <v>239</v>
      </c>
      <c r="L287" s="76">
        <v>44363</v>
      </c>
      <c r="M287" s="77">
        <v>4.25</v>
      </c>
      <c r="N287" s="77">
        <v>0.75</v>
      </c>
      <c r="O287" s="77" t="str">
        <f>IF(COUNT(R287:R294)=COUNTIF(R287:R294,0),"Unanimidade",_xlfn.CONCAT(COUNTIF(R287:R294,0)," x ",COUNTIF(R287:R294,"&lt;&gt;0")))</f>
        <v>Unanimidade</v>
      </c>
      <c r="P287" s="35" t="s">
        <v>21</v>
      </c>
      <c r="Q287" s="36">
        <v>0.75</v>
      </c>
      <c r="R287" s="37">
        <f t="shared" si="11"/>
        <v>0</v>
      </c>
      <c r="S287" s="8">
        <f>1-Português!$T287</f>
        <v>1</v>
      </c>
      <c r="T287" s="8">
        <f>IF(Português!$R287&lt;&gt;0,1,0)</f>
        <v>0</v>
      </c>
      <c r="U287" s="135"/>
      <c r="V287" s="135"/>
      <c r="Y287" s="3"/>
    </row>
    <row r="288" spans="1:25" ht="15" customHeight="1" x14ac:dyDescent="0.3">
      <c r="A288" s="151"/>
      <c r="B288" s="56"/>
      <c r="C288" s="70"/>
      <c r="D288" s="43"/>
      <c r="E288" s="46"/>
      <c r="F288" s="90" t="str">
        <f>IF(M294=M295,"Manutenção em",IF(M294&gt;M295,"Aumento para","Redução para"))</f>
        <v>Aumento para</v>
      </c>
      <c r="G288" s="47"/>
      <c r="H288" s="52"/>
      <c r="I288" s="57"/>
      <c r="J288" s="151"/>
      <c r="K288" s="78">
        <v>239</v>
      </c>
      <c r="L288" s="79">
        <v>44363</v>
      </c>
      <c r="M288" s="80">
        <v>4.25</v>
      </c>
      <c r="N288" s="80">
        <v>0.75</v>
      </c>
      <c r="O288" s="80" t="str">
        <f>IF(COUNT(R287:R294)=COUNTIF(R287:R294,0),"Unanimidade",_xlfn.CONCAT(COUNTIF(R287:R294,0)," x ",COUNTIF(R287:R294,"&lt;&gt;0")))</f>
        <v>Unanimidade</v>
      </c>
      <c r="P288" s="33" t="s">
        <v>39</v>
      </c>
      <c r="Q288" s="34">
        <v>0.75</v>
      </c>
      <c r="R288" s="38">
        <f t="shared" si="11"/>
        <v>0</v>
      </c>
      <c r="S288" s="8">
        <f>1-Português!$T288</f>
        <v>1</v>
      </c>
      <c r="T288" s="8">
        <f>IF(Português!$R288&lt;&gt;0,1,0)</f>
        <v>0</v>
      </c>
      <c r="U288" s="135"/>
      <c r="V288" s="135"/>
      <c r="Y288" s="3"/>
    </row>
    <row r="289" spans="1:25" ht="15" customHeight="1" x14ac:dyDescent="0.3">
      <c r="A289" s="151"/>
      <c r="B289" s="56"/>
      <c r="C289" s="45" t="s">
        <v>23</v>
      </c>
      <c r="D289" s="45"/>
      <c r="E289" s="190">
        <f>M287</f>
        <v>4.25</v>
      </c>
      <c r="F289" s="190"/>
      <c r="G289" s="190"/>
      <c r="H289" s="67"/>
      <c r="I289" s="57"/>
      <c r="J289" s="151"/>
      <c r="K289" s="78">
        <v>239</v>
      </c>
      <c r="L289" s="79">
        <v>44363</v>
      </c>
      <c r="M289" s="80">
        <v>4.25</v>
      </c>
      <c r="N289" s="80">
        <v>0.75</v>
      </c>
      <c r="O289" s="80" t="str">
        <f>IF(COUNT(R287:R294)=COUNTIF(R287:R294,0),"Unanimidade",_xlfn.CONCAT(COUNTIF(R287:R294,0)," x ",COUNTIF(R287:R294,"&lt;&gt;0")))</f>
        <v>Unanimidade</v>
      </c>
      <c r="P289" s="33" t="s">
        <v>24</v>
      </c>
      <c r="Q289" s="34">
        <v>0.75</v>
      </c>
      <c r="R289" s="38">
        <f t="shared" si="11"/>
        <v>0</v>
      </c>
      <c r="S289" s="8">
        <f>1-Português!$T289</f>
        <v>1</v>
      </c>
      <c r="T289" s="8">
        <f>IF(Português!$R289&lt;&gt;0,1,0)</f>
        <v>0</v>
      </c>
      <c r="U289" s="135"/>
      <c r="V289" s="135"/>
      <c r="Y289" s="3"/>
    </row>
    <row r="290" spans="1:25" ht="15" customHeight="1" x14ac:dyDescent="0.3">
      <c r="A290" s="151"/>
      <c r="B290" s="56"/>
      <c r="C290" s="191">
        <f>K287</f>
        <v>239</v>
      </c>
      <c r="D290" s="191"/>
      <c r="E290" s="190"/>
      <c r="F290" s="190"/>
      <c r="G290" s="190"/>
      <c r="H290" s="68" t="s">
        <v>25</v>
      </c>
      <c r="I290" s="57"/>
      <c r="J290" s="151"/>
      <c r="K290" s="78">
        <v>239</v>
      </c>
      <c r="L290" s="79">
        <v>44363</v>
      </c>
      <c r="M290" s="80">
        <v>4.25</v>
      </c>
      <c r="N290" s="80">
        <v>0.75</v>
      </c>
      <c r="O290" s="80" t="str">
        <f>IF(COUNT(R287:R294)=COUNTIF(R287:R294,0),"Unanimidade",_xlfn.CONCAT(COUNTIF(R287:R294,0)," x ",COUNTIF(R287:R294,"&lt;&gt;0")))</f>
        <v>Unanimidade</v>
      </c>
      <c r="P290" s="33" t="s">
        <v>41</v>
      </c>
      <c r="Q290" s="34">
        <v>0.75</v>
      </c>
      <c r="R290" s="38">
        <f t="shared" si="11"/>
        <v>0</v>
      </c>
      <c r="S290" s="8">
        <f>1-Português!$T290</f>
        <v>1</v>
      </c>
      <c r="T290" s="8">
        <f>IF(Português!$R290&lt;&gt;0,1,0)</f>
        <v>0</v>
      </c>
      <c r="U290" s="135"/>
      <c r="V290" s="135"/>
      <c r="Y290" s="3"/>
    </row>
    <row r="291" spans="1:25" ht="15" customHeight="1" x14ac:dyDescent="0.3">
      <c r="A291" s="151"/>
      <c r="B291" s="56"/>
      <c r="C291" s="191"/>
      <c r="D291" s="191"/>
      <c r="I291" s="57">
        <f>M296</f>
        <v>3.5</v>
      </c>
      <c r="J291" s="151"/>
      <c r="K291" s="78">
        <v>239</v>
      </c>
      <c r="L291" s="79">
        <v>44363</v>
      </c>
      <c r="M291" s="80">
        <v>4.25</v>
      </c>
      <c r="N291" s="80">
        <v>0.75</v>
      </c>
      <c r="O291" s="80" t="str">
        <f>IF(COUNT(R287:R294)=COUNTIF(R287:R294,0),"Unanimidade",_xlfn.CONCAT(COUNTIF(R287:R294,0)," x ",COUNTIF(R287:R294,"&lt;&gt;0")))</f>
        <v>Unanimidade</v>
      </c>
      <c r="P291" s="33" t="s">
        <v>40</v>
      </c>
      <c r="Q291" s="34">
        <v>0.75</v>
      </c>
      <c r="R291" s="38">
        <f t="shared" si="11"/>
        <v>0</v>
      </c>
      <c r="S291" s="8">
        <f>1-Português!$T291</f>
        <v>1</v>
      </c>
      <c r="T291" s="8">
        <f>IF(Português!$R291&lt;&gt;0,1,0)</f>
        <v>0</v>
      </c>
      <c r="U291" s="135"/>
      <c r="V291" s="135"/>
      <c r="Y291" s="3"/>
    </row>
    <row r="292" spans="1:25" ht="15" customHeight="1" x14ac:dyDescent="0.3">
      <c r="A292" s="151"/>
      <c r="B292" s="56"/>
      <c r="C292" s="44"/>
      <c r="D292" s="44"/>
      <c r="E292" s="72" t="s">
        <v>29</v>
      </c>
      <c r="F292" s="89" t="str">
        <f>IF(COUNT(R287:R295)=COUNTIF(R287:R295,0),"Unanimidade",_xlfn.CONCAT(COUNTIF(R287:R295,0)," x ",COUNTIF(R287:R295,"&lt;&gt;0")))</f>
        <v>Unanimidade</v>
      </c>
      <c r="G292" s="67"/>
      <c r="H292" s="67"/>
      <c r="I292" s="57">
        <f>M295</f>
        <v>3.5</v>
      </c>
      <c r="J292" s="151"/>
      <c r="K292" s="78">
        <v>239</v>
      </c>
      <c r="L292" s="79">
        <v>44363</v>
      </c>
      <c r="M292" s="80">
        <v>4.25</v>
      </c>
      <c r="N292" s="80">
        <v>0.75</v>
      </c>
      <c r="O292" s="80" t="str">
        <f>IF(COUNT(R287:R294)=COUNTIF(R287:R294,0),"Unanimidade",_xlfn.CONCAT(COUNTIF(R287:R294,0)," x ",COUNTIF(R287:R294,"&lt;&gt;0")))</f>
        <v>Unanimidade</v>
      </c>
      <c r="P292" s="33" t="s">
        <v>37</v>
      </c>
      <c r="Q292" s="34">
        <v>0.75</v>
      </c>
      <c r="R292" s="38">
        <f t="shared" si="11"/>
        <v>0</v>
      </c>
      <c r="S292" s="8">
        <f>1-Português!$T292</f>
        <v>1</v>
      </c>
      <c r="T292" s="8">
        <f>IF(Português!$R292&lt;&gt;0,1,0)</f>
        <v>0</v>
      </c>
      <c r="U292" s="135"/>
      <c r="V292" s="135"/>
      <c r="Y292" s="3"/>
    </row>
    <row r="293" spans="1:25" ht="15" customHeight="1" x14ac:dyDescent="0.3">
      <c r="A293" s="151"/>
      <c r="B293" s="56"/>
      <c r="C293" s="48">
        <f>L287</f>
        <v>44363</v>
      </c>
      <c r="D293" s="48"/>
      <c r="E293" s="72" t="s">
        <v>35</v>
      </c>
      <c r="F293" s="50">
        <f>M294-M295</f>
        <v>0.75</v>
      </c>
      <c r="G293" s="49"/>
      <c r="H293" s="51"/>
      <c r="I293" s="57">
        <f>M294</f>
        <v>4.25</v>
      </c>
      <c r="J293" s="151"/>
      <c r="K293" s="78">
        <v>239</v>
      </c>
      <c r="L293" s="79">
        <v>44363</v>
      </c>
      <c r="M293" s="80">
        <v>4.25</v>
      </c>
      <c r="N293" s="80">
        <v>0.75</v>
      </c>
      <c r="O293" s="80" t="str">
        <f>IF(COUNT(R287:R294)=COUNTIF(R287:R294,0),"Unanimidade",_xlfn.CONCAT(COUNTIF(R287:R294,0)," x ",COUNTIF(R287:R294,"&lt;&gt;0")))</f>
        <v>Unanimidade</v>
      </c>
      <c r="P293" s="33" t="s">
        <v>30</v>
      </c>
      <c r="Q293" s="34">
        <v>0.75</v>
      </c>
      <c r="R293" s="38">
        <f t="shared" si="11"/>
        <v>0</v>
      </c>
      <c r="S293" s="8">
        <f>1-Português!$T293</f>
        <v>1</v>
      </c>
      <c r="T293" s="8">
        <f>IF(Português!$R293&lt;&gt;0,1,0)</f>
        <v>0</v>
      </c>
      <c r="U293" s="135"/>
      <c r="V293" s="135"/>
      <c r="Y293" s="3"/>
    </row>
    <row r="294" spans="1:25" ht="15" customHeight="1" thickBot="1" x14ac:dyDescent="0.35">
      <c r="A294" s="151"/>
      <c r="B294" s="56"/>
      <c r="C294" s="70"/>
      <c r="D294" s="43"/>
      <c r="E294" s="43"/>
      <c r="F294" s="92"/>
      <c r="G294" s="50"/>
      <c r="H294" s="51"/>
      <c r="I294" s="57">
        <f>M293</f>
        <v>4.25</v>
      </c>
      <c r="J294" s="151"/>
      <c r="K294" s="81">
        <v>239</v>
      </c>
      <c r="L294" s="82">
        <v>44363</v>
      </c>
      <c r="M294" s="83">
        <v>4.25</v>
      </c>
      <c r="N294" s="83">
        <v>0.75</v>
      </c>
      <c r="O294" s="83" t="str">
        <f>IF(COUNT(R287:R294)=COUNTIF(R287:R294,0),"Unanimidade",_xlfn.CONCAT(COUNTIF(R287:R294,0)," x ",COUNTIF(R287:R294,"&lt;&gt;0")))</f>
        <v>Unanimidade</v>
      </c>
      <c r="P294" s="39" t="s">
        <v>38</v>
      </c>
      <c r="Q294" s="40">
        <v>0.75</v>
      </c>
      <c r="R294" s="41">
        <f t="shared" si="11"/>
        <v>0</v>
      </c>
      <c r="S294" s="8">
        <f>1-Português!$T294</f>
        <v>1</v>
      </c>
      <c r="T294" s="8">
        <f>IF(Português!$R294&lt;&gt;0,1,0)</f>
        <v>0</v>
      </c>
      <c r="U294" s="135"/>
      <c r="V294" s="135"/>
      <c r="Y294" s="3"/>
    </row>
    <row r="295" spans="1:25" ht="15" customHeight="1" x14ac:dyDescent="0.3">
      <c r="A295" s="151"/>
      <c r="B295" s="53"/>
      <c r="C295" s="69"/>
      <c r="D295" s="54"/>
      <c r="E295" s="93"/>
      <c r="F295" s="94"/>
      <c r="G295" s="94"/>
      <c r="H295" s="99"/>
      <c r="I295" s="55"/>
      <c r="J295" s="151"/>
      <c r="K295" s="75">
        <v>238</v>
      </c>
      <c r="L295" s="76">
        <v>44321</v>
      </c>
      <c r="M295" s="77">
        <v>3.5</v>
      </c>
      <c r="N295" s="77">
        <v>0.75</v>
      </c>
      <c r="O295" s="77" t="str">
        <f>IF(COUNT(R295:R303)=COUNTIF(R295:R303,0),"Unanimidade",_xlfn.CONCAT(COUNTIF(R295:R303,0)," x ",COUNTIF(R295:R303,"&lt;&gt;0")))</f>
        <v>Unanimidade</v>
      </c>
      <c r="P295" s="35" t="s">
        <v>21</v>
      </c>
      <c r="Q295" s="36">
        <v>0.75</v>
      </c>
      <c r="R295" s="37">
        <f t="shared" si="11"/>
        <v>0</v>
      </c>
      <c r="S295" s="8">
        <f>1-Português!$T295</f>
        <v>1</v>
      </c>
      <c r="T295" s="8">
        <f>IF(Português!$R295&lt;&gt;0,1,0)</f>
        <v>0</v>
      </c>
      <c r="U295" s="135"/>
      <c r="V295" s="135"/>
      <c r="Y295" s="3"/>
    </row>
    <row r="296" spans="1:25" ht="15" customHeight="1" x14ac:dyDescent="0.3">
      <c r="A296" s="151"/>
      <c r="B296" s="56"/>
      <c r="C296" s="70"/>
      <c r="D296" s="43"/>
      <c r="E296" s="46"/>
      <c r="F296" s="90" t="str">
        <f>IF(M303=M304,"Manutenção em",IF(M303&gt;M304,"Aumento para","Redução para"))</f>
        <v>Aumento para</v>
      </c>
      <c r="G296" s="47"/>
      <c r="H296" s="52"/>
      <c r="I296" s="57"/>
      <c r="J296" s="151"/>
      <c r="K296" s="78">
        <v>238</v>
      </c>
      <c r="L296" s="79">
        <v>44321</v>
      </c>
      <c r="M296" s="80">
        <v>3.5</v>
      </c>
      <c r="N296" s="80">
        <v>0.75</v>
      </c>
      <c r="O296" s="80" t="str">
        <f>IF(COUNT(R295:R303)=COUNTIF(R295:R303,0),"Unanimidade",_xlfn.CONCAT(COUNTIF(R295:R303,0)," x ",COUNTIF(R295:R303,"&lt;&gt;0")))</f>
        <v>Unanimidade</v>
      </c>
      <c r="P296" s="33" t="s">
        <v>39</v>
      </c>
      <c r="Q296" s="34">
        <v>0.75</v>
      </c>
      <c r="R296" s="38">
        <f t="shared" si="11"/>
        <v>0</v>
      </c>
      <c r="S296" s="8">
        <f>1-Português!$T296</f>
        <v>1</v>
      </c>
      <c r="T296" s="8">
        <f>IF(Português!$R296&lt;&gt;0,1,0)</f>
        <v>0</v>
      </c>
      <c r="U296" s="135"/>
      <c r="V296" s="135"/>
      <c r="Y296" s="3"/>
    </row>
    <row r="297" spans="1:25" ht="15" customHeight="1" x14ac:dyDescent="0.3">
      <c r="A297" s="151"/>
      <c r="B297" s="56"/>
      <c r="C297" s="45" t="s">
        <v>23</v>
      </c>
      <c r="D297" s="45"/>
      <c r="E297" s="190">
        <f>M295</f>
        <v>3.5</v>
      </c>
      <c r="F297" s="190"/>
      <c r="G297" s="190"/>
      <c r="H297" s="67"/>
      <c r="I297" s="57"/>
      <c r="J297" s="151"/>
      <c r="K297" s="78">
        <v>238</v>
      </c>
      <c r="L297" s="79">
        <v>44321</v>
      </c>
      <c r="M297" s="80">
        <v>3.5</v>
      </c>
      <c r="N297" s="80">
        <v>0.75</v>
      </c>
      <c r="O297" s="80" t="str">
        <f>IF(COUNT(R295:R303)=COUNTIF(R295:R303,0),"Unanimidade",_xlfn.CONCAT(COUNTIF(R295:R303,0)," x ",COUNTIF(R295:R303,"&lt;&gt;0")))</f>
        <v>Unanimidade</v>
      </c>
      <c r="P297" s="33" t="s">
        <v>24</v>
      </c>
      <c r="Q297" s="34">
        <v>0.75</v>
      </c>
      <c r="R297" s="38">
        <f t="shared" si="11"/>
        <v>0</v>
      </c>
      <c r="S297" s="8">
        <f>1-Português!$T297</f>
        <v>1</v>
      </c>
      <c r="T297" s="8">
        <f>IF(Português!$R297&lt;&gt;0,1,0)</f>
        <v>0</v>
      </c>
      <c r="U297" s="135"/>
      <c r="V297" s="135"/>
      <c r="Y297" s="3"/>
    </row>
    <row r="298" spans="1:25" ht="15" customHeight="1" x14ac:dyDescent="0.3">
      <c r="A298" s="151"/>
      <c r="B298" s="56"/>
      <c r="C298" s="191">
        <f>K295</f>
        <v>238</v>
      </c>
      <c r="D298" s="191"/>
      <c r="E298" s="190"/>
      <c r="F298" s="190"/>
      <c r="G298" s="190"/>
      <c r="H298" s="68" t="s">
        <v>25</v>
      </c>
      <c r="I298" s="57"/>
      <c r="J298" s="151"/>
      <c r="K298" s="78">
        <v>238</v>
      </c>
      <c r="L298" s="79">
        <v>44321</v>
      </c>
      <c r="M298" s="80">
        <v>3.5</v>
      </c>
      <c r="N298" s="80">
        <v>0.75</v>
      </c>
      <c r="O298" s="80" t="str">
        <f>IF(COUNT(R295:R303)=COUNTIF(R295:R303,0),"Unanimidade",_xlfn.CONCAT(COUNTIF(R295:R303,0)," x ",COUNTIF(R295:R303,"&lt;&gt;0")))</f>
        <v>Unanimidade</v>
      </c>
      <c r="P298" s="33" t="s">
        <v>41</v>
      </c>
      <c r="Q298" s="34">
        <v>0.75</v>
      </c>
      <c r="R298" s="38">
        <f t="shared" si="11"/>
        <v>0</v>
      </c>
      <c r="S298" s="8">
        <f>1-Português!$T298</f>
        <v>1</v>
      </c>
      <c r="T298" s="8">
        <f>IF(Português!$R298&lt;&gt;0,1,0)</f>
        <v>0</v>
      </c>
      <c r="U298" s="135"/>
      <c r="V298" s="135"/>
      <c r="Y298" s="3"/>
    </row>
    <row r="299" spans="1:25" ht="15" customHeight="1" x14ac:dyDescent="0.3">
      <c r="A299" s="151"/>
      <c r="B299" s="56"/>
      <c r="C299" s="191"/>
      <c r="D299" s="191"/>
      <c r="I299" s="57"/>
      <c r="J299" s="151"/>
      <c r="K299" s="78">
        <v>238</v>
      </c>
      <c r="L299" s="79">
        <v>44321</v>
      </c>
      <c r="M299" s="80">
        <v>3.5</v>
      </c>
      <c r="N299" s="80">
        <v>0.75</v>
      </c>
      <c r="O299" s="80" t="str">
        <f>IF(COUNT(R295:R303)=COUNTIF(R295:R303,0),"Unanimidade",_xlfn.CONCAT(COUNTIF(R295:R303,0)," x ",COUNTIF(R295:R303,"&lt;&gt;0")))</f>
        <v>Unanimidade</v>
      </c>
      <c r="P299" s="33" t="s">
        <v>42</v>
      </c>
      <c r="Q299" s="34">
        <v>0.75</v>
      </c>
      <c r="R299" s="38">
        <f t="shared" si="11"/>
        <v>0</v>
      </c>
      <c r="S299" s="8">
        <f>1-Português!$T299</f>
        <v>1</v>
      </c>
      <c r="T299" s="8">
        <f>IF(Português!$R299&lt;&gt;0,1,0)</f>
        <v>0</v>
      </c>
      <c r="U299" s="135"/>
      <c r="V299" s="135"/>
      <c r="Y299" s="3"/>
    </row>
    <row r="300" spans="1:25" ht="15" customHeight="1" x14ac:dyDescent="0.3">
      <c r="A300" s="151"/>
      <c r="B300" s="56"/>
      <c r="C300" s="44"/>
      <c r="D300" s="44"/>
      <c r="E300" s="72" t="s">
        <v>29</v>
      </c>
      <c r="F300" s="89" t="str">
        <f>IF(COUNT(R295:R303)=COUNTIF(R295:R303,0),"Unanimidade",_xlfn.CONCAT(COUNTIF(R295:R303,0)," x ",COUNTIF(R295:R303,"&lt;&gt;0")))</f>
        <v>Unanimidade</v>
      </c>
      <c r="G300" s="67"/>
      <c r="H300" s="67"/>
      <c r="I300" s="57">
        <f>M305</f>
        <v>2.75</v>
      </c>
      <c r="J300" s="151"/>
      <c r="K300" s="78">
        <v>238</v>
      </c>
      <c r="L300" s="79">
        <v>44321</v>
      </c>
      <c r="M300" s="80">
        <v>3.5</v>
      </c>
      <c r="N300" s="80">
        <v>0.75</v>
      </c>
      <c r="O300" s="80" t="str">
        <f>IF(COUNT(R295:R303)=COUNTIF(R295:R303,0),"Unanimidade",_xlfn.CONCAT(COUNTIF(R295:R303,0)," x ",COUNTIF(R295:R303,"&lt;&gt;0")))</f>
        <v>Unanimidade</v>
      </c>
      <c r="P300" s="33" t="s">
        <v>40</v>
      </c>
      <c r="Q300" s="34">
        <v>0.75</v>
      </c>
      <c r="R300" s="38">
        <f t="shared" si="11"/>
        <v>0</v>
      </c>
      <c r="S300" s="8">
        <f>1-Português!$T300</f>
        <v>1</v>
      </c>
      <c r="T300" s="8">
        <f>IF(Português!$R300&lt;&gt;0,1,0)</f>
        <v>0</v>
      </c>
      <c r="U300" s="135"/>
      <c r="V300" s="135"/>
      <c r="Y300" s="3"/>
    </row>
    <row r="301" spans="1:25" ht="15" customHeight="1" x14ac:dyDescent="0.3">
      <c r="A301" s="151"/>
      <c r="B301" s="56"/>
      <c r="C301" s="48">
        <f>L295</f>
        <v>44321</v>
      </c>
      <c r="D301" s="48"/>
      <c r="E301" s="72" t="s">
        <v>35</v>
      </c>
      <c r="F301" s="50">
        <f>M303-M304</f>
        <v>0.75</v>
      </c>
      <c r="G301" s="49"/>
      <c r="H301" s="51"/>
      <c r="I301" s="57">
        <f>M304</f>
        <v>2.75</v>
      </c>
      <c r="J301" s="151"/>
      <c r="K301" s="78">
        <v>238</v>
      </c>
      <c r="L301" s="79">
        <v>44321</v>
      </c>
      <c r="M301" s="80">
        <v>3.5</v>
      </c>
      <c r="N301" s="80">
        <v>0.75</v>
      </c>
      <c r="O301" s="80" t="str">
        <f>IF(COUNT(R295:R303)=COUNTIF(R295:R303,0),"Unanimidade",_xlfn.CONCAT(COUNTIF(R295:R303,0)," x ",COUNTIF(R295:R303,"&lt;&gt;0")))</f>
        <v>Unanimidade</v>
      </c>
      <c r="P301" s="33" t="s">
        <v>37</v>
      </c>
      <c r="Q301" s="34">
        <v>0.75</v>
      </c>
      <c r="R301" s="38">
        <f t="shared" si="11"/>
        <v>0</v>
      </c>
      <c r="S301" s="8">
        <f>1-Português!$T301</f>
        <v>1</v>
      </c>
      <c r="T301" s="8">
        <f>IF(Português!$R301&lt;&gt;0,1,0)</f>
        <v>0</v>
      </c>
      <c r="U301" s="135"/>
      <c r="V301" s="135"/>
      <c r="Y301" s="3"/>
    </row>
    <row r="302" spans="1:25" ht="15" customHeight="1" x14ac:dyDescent="0.3">
      <c r="A302" s="151"/>
      <c r="B302" s="56"/>
      <c r="C302" s="70"/>
      <c r="D302" s="43"/>
      <c r="E302" s="43"/>
      <c r="F302" s="92"/>
      <c r="G302" s="50"/>
      <c r="H302" s="51"/>
      <c r="I302" s="57">
        <f>M303</f>
        <v>3.5</v>
      </c>
      <c r="J302" s="151"/>
      <c r="K302" s="78">
        <v>238</v>
      </c>
      <c r="L302" s="79">
        <v>44321</v>
      </c>
      <c r="M302" s="80">
        <v>3.5</v>
      </c>
      <c r="N302" s="80">
        <v>0.75</v>
      </c>
      <c r="O302" s="80" t="str">
        <f>IF(COUNT(R295:R303)=COUNTIF(R295:R303,0),"Unanimidade",_xlfn.CONCAT(COUNTIF(R295:R303,0)," x ",COUNTIF(R295:R303,"&lt;&gt;0")))</f>
        <v>Unanimidade</v>
      </c>
      <c r="P302" s="33" t="s">
        <v>30</v>
      </c>
      <c r="Q302" s="34">
        <v>0.75</v>
      </c>
      <c r="R302" s="38">
        <f t="shared" si="11"/>
        <v>0</v>
      </c>
      <c r="S302" s="8">
        <f>1-Português!$T302</f>
        <v>1</v>
      </c>
      <c r="T302" s="8">
        <f>IF(Português!$R302&lt;&gt;0,1,0)</f>
        <v>0</v>
      </c>
      <c r="U302" s="135"/>
      <c r="V302" s="135"/>
      <c r="Y302" s="3"/>
    </row>
    <row r="303" spans="1:25" ht="15" customHeight="1" thickBot="1" x14ac:dyDescent="0.35">
      <c r="A303" s="151"/>
      <c r="B303" s="58"/>
      <c r="C303" s="71"/>
      <c r="D303" s="59"/>
      <c r="E303" s="100"/>
      <c r="F303" s="100"/>
      <c r="G303" s="60"/>
      <c r="H303" s="61"/>
      <c r="I303" s="62">
        <f>M302</f>
        <v>3.5</v>
      </c>
      <c r="J303" s="151"/>
      <c r="K303" s="81">
        <v>238</v>
      </c>
      <c r="L303" s="82">
        <v>44321</v>
      </c>
      <c r="M303" s="83">
        <v>3.5</v>
      </c>
      <c r="N303" s="83">
        <v>0.75</v>
      </c>
      <c r="O303" s="83" t="str">
        <f>IF(COUNT(R295:R303)=COUNTIF(R295:R303,0),"Unanimidade",_xlfn.CONCAT(COUNTIF(R295:R303,0)," x ",COUNTIF(R295:R303,"&lt;&gt;0")))</f>
        <v>Unanimidade</v>
      </c>
      <c r="P303" s="39" t="s">
        <v>38</v>
      </c>
      <c r="Q303" s="40">
        <v>0.75</v>
      </c>
      <c r="R303" s="41">
        <f t="shared" si="11"/>
        <v>0</v>
      </c>
      <c r="S303" s="8">
        <f>1-Português!$T303</f>
        <v>1</v>
      </c>
      <c r="T303" s="8">
        <f>IF(Português!$R303&lt;&gt;0,1,0)</f>
        <v>0</v>
      </c>
      <c r="U303" s="135"/>
      <c r="V303" s="135"/>
      <c r="Y303" s="3"/>
    </row>
    <row r="304" spans="1:25" ht="15" customHeight="1" x14ac:dyDescent="0.3">
      <c r="A304" s="151"/>
      <c r="B304" s="53"/>
      <c r="C304" s="69"/>
      <c r="D304" s="54"/>
      <c r="E304" s="93"/>
      <c r="F304" s="94"/>
      <c r="G304" s="94"/>
      <c r="H304" s="99"/>
      <c r="I304" s="55"/>
      <c r="J304" s="151"/>
      <c r="K304" s="75">
        <v>237</v>
      </c>
      <c r="L304" s="76">
        <v>44272</v>
      </c>
      <c r="M304" s="77">
        <v>2.75</v>
      </c>
      <c r="N304" s="77">
        <v>0.75</v>
      </c>
      <c r="O304" s="77" t="str">
        <f>IF(COUNT(R304:R312)=COUNTIF(R304:R312,0),"Unanimidade",_xlfn.CONCAT(COUNTIF(R304:R312,0)," x ",COUNTIF(R304:R312,"&lt;&gt;0")))</f>
        <v>Unanimidade</v>
      </c>
      <c r="P304" s="35" t="s">
        <v>21</v>
      </c>
      <c r="Q304" s="36">
        <v>0.75</v>
      </c>
      <c r="R304" s="37">
        <f t="shared" si="11"/>
        <v>0</v>
      </c>
      <c r="S304" s="8">
        <f>1-Português!$T304</f>
        <v>1</v>
      </c>
      <c r="T304" s="8">
        <f>IF(Português!$R304&lt;&gt;0,1,0)</f>
        <v>0</v>
      </c>
      <c r="U304" s="135"/>
      <c r="V304" s="135"/>
      <c r="Y304" s="3"/>
    </row>
    <row r="305" spans="1:25" ht="15" customHeight="1" x14ac:dyDescent="0.3">
      <c r="A305" s="151"/>
      <c r="B305" s="56"/>
      <c r="C305" s="70"/>
      <c r="D305" s="43"/>
      <c r="E305" s="46"/>
      <c r="F305" s="90" t="str">
        <f>IF(M312=M313,"Manutenção em",IF(M312&gt;M313,"Aumento para","Redução para"))</f>
        <v>Aumento para</v>
      </c>
      <c r="G305" s="47"/>
      <c r="H305" s="52"/>
      <c r="I305" s="57"/>
      <c r="J305" s="151"/>
      <c r="K305" s="78">
        <v>237</v>
      </c>
      <c r="L305" s="79">
        <v>44272</v>
      </c>
      <c r="M305" s="80">
        <v>2.75</v>
      </c>
      <c r="N305" s="80">
        <v>0.75</v>
      </c>
      <c r="O305" s="80" t="str">
        <f>IF(COUNT(R304:R312)=COUNTIF(R304:R312,0),"Unanimidade",_xlfn.CONCAT(COUNTIF(R304:R312,0)," x ",COUNTIF(R304:R312,"&lt;&gt;0")))</f>
        <v>Unanimidade</v>
      </c>
      <c r="P305" s="33" t="s">
        <v>39</v>
      </c>
      <c r="Q305" s="34">
        <v>0.75</v>
      </c>
      <c r="R305" s="38">
        <f t="shared" si="11"/>
        <v>0</v>
      </c>
      <c r="S305" s="8">
        <f>1-Português!$T305</f>
        <v>1</v>
      </c>
      <c r="T305" s="8">
        <f>IF(Português!$R305&lt;&gt;0,1,0)</f>
        <v>0</v>
      </c>
      <c r="U305" s="135"/>
      <c r="V305" s="135"/>
      <c r="Y305" s="3"/>
    </row>
    <row r="306" spans="1:25" ht="15" customHeight="1" x14ac:dyDescent="0.3">
      <c r="A306" s="151"/>
      <c r="B306" s="56"/>
      <c r="C306" s="45" t="s">
        <v>23</v>
      </c>
      <c r="D306" s="45"/>
      <c r="E306" s="190">
        <f>M304</f>
        <v>2.75</v>
      </c>
      <c r="F306" s="190"/>
      <c r="G306" s="190"/>
      <c r="H306" s="67"/>
      <c r="I306" s="57"/>
      <c r="J306" s="151"/>
      <c r="K306" s="78">
        <v>237</v>
      </c>
      <c r="L306" s="79">
        <v>44272</v>
      </c>
      <c r="M306" s="80">
        <v>2.75</v>
      </c>
      <c r="N306" s="80">
        <v>0.75</v>
      </c>
      <c r="O306" s="80" t="str">
        <f>IF(COUNT(R304:R312)=COUNTIF(R304:R312,0),"Unanimidade",_xlfn.CONCAT(COUNTIF(R304:R312,0)," x ",COUNTIF(R304:R312,"&lt;&gt;0")))</f>
        <v>Unanimidade</v>
      </c>
      <c r="P306" s="33" t="s">
        <v>24</v>
      </c>
      <c r="Q306" s="34">
        <v>0.75</v>
      </c>
      <c r="R306" s="38">
        <f t="shared" si="11"/>
        <v>0</v>
      </c>
      <c r="S306" s="8">
        <f>1-Português!$T306</f>
        <v>1</v>
      </c>
      <c r="T306" s="8">
        <f>IF(Português!$R306&lt;&gt;0,1,0)</f>
        <v>0</v>
      </c>
      <c r="U306" s="135"/>
      <c r="V306" s="135"/>
      <c r="Y306" s="3"/>
    </row>
    <row r="307" spans="1:25" ht="15" customHeight="1" x14ac:dyDescent="0.3">
      <c r="A307" s="151"/>
      <c r="B307" s="56"/>
      <c r="C307" s="191">
        <f>K304</f>
        <v>237</v>
      </c>
      <c r="D307" s="191"/>
      <c r="E307" s="190"/>
      <c r="F307" s="190"/>
      <c r="G307" s="190"/>
      <c r="H307" s="68" t="s">
        <v>25</v>
      </c>
      <c r="I307" s="57"/>
      <c r="J307" s="151"/>
      <c r="K307" s="78">
        <v>237</v>
      </c>
      <c r="L307" s="79">
        <v>44272</v>
      </c>
      <c r="M307" s="80">
        <v>2.75</v>
      </c>
      <c r="N307" s="80">
        <v>0.75</v>
      </c>
      <c r="O307" s="80" t="str">
        <f>IF(COUNT(R304:R312)=COUNTIF(R304:R312,0),"Unanimidade",_xlfn.CONCAT(COUNTIF(R304:R312,0)," x ",COUNTIF(R304:R312,"&lt;&gt;0")))</f>
        <v>Unanimidade</v>
      </c>
      <c r="P307" s="33" t="s">
        <v>41</v>
      </c>
      <c r="Q307" s="34">
        <v>0.75</v>
      </c>
      <c r="R307" s="38">
        <f t="shared" si="11"/>
        <v>0</v>
      </c>
      <c r="S307" s="8">
        <f>1-Português!$T307</f>
        <v>1</v>
      </c>
      <c r="T307" s="8">
        <f>IF(Português!$R307&lt;&gt;0,1,0)</f>
        <v>0</v>
      </c>
      <c r="U307" s="135"/>
      <c r="V307" s="135"/>
      <c r="Y307" s="3"/>
    </row>
    <row r="308" spans="1:25" ht="15" customHeight="1" x14ac:dyDescent="0.3">
      <c r="A308" s="151"/>
      <c r="B308" s="56"/>
      <c r="C308" s="191"/>
      <c r="D308" s="191"/>
      <c r="I308" s="57"/>
      <c r="J308" s="151"/>
      <c r="K308" s="78">
        <v>237</v>
      </c>
      <c r="L308" s="79">
        <v>44272</v>
      </c>
      <c r="M308" s="80">
        <v>2.75</v>
      </c>
      <c r="N308" s="80">
        <v>0.75</v>
      </c>
      <c r="O308" s="80" t="str">
        <f>IF(COUNT(R304:R312)=COUNTIF(R304:R312,0),"Unanimidade",_xlfn.CONCAT(COUNTIF(R304:R312,0)," x ",COUNTIF(R304:R312,"&lt;&gt;0")))</f>
        <v>Unanimidade</v>
      </c>
      <c r="P308" s="33" t="s">
        <v>42</v>
      </c>
      <c r="Q308" s="34">
        <v>0.75</v>
      </c>
      <c r="R308" s="38">
        <f t="shared" si="11"/>
        <v>0</v>
      </c>
      <c r="S308" s="8">
        <f>1-Português!$T308</f>
        <v>1</v>
      </c>
      <c r="T308" s="8">
        <f>IF(Português!$R308&lt;&gt;0,1,0)</f>
        <v>0</v>
      </c>
      <c r="U308" s="135"/>
      <c r="V308" s="135"/>
      <c r="Y308" s="3"/>
    </row>
    <row r="309" spans="1:25" ht="15" customHeight="1" x14ac:dyDescent="0.3">
      <c r="A309" s="151"/>
      <c r="B309" s="56"/>
      <c r="C309" s="44"/>
      <c r="D309" s="44"/>
      <c r="E309" s="72" t="s">
        <v>29</v>
      </c>
      <c r="F309" s="89" t="str">
        <f>IF(COUNT(R304:R312)=COUNTIF(R304:R312,0),"Unanimidade",_xlfn.CONCAT(COUNTIF(R304:R312,0)," x ",COUNTIF(R304:R312,"&lt;&gt;0")))</f>
        <v>Unanimidade</v>
      </c>
      <c r="G309" s="67"/>
      <c r="H309" s="67"/>
      <c r="I309" s="57">
        <f>M314</f>
        <v>2</v>
      </c>
      <c r="J309" s="151"/>
      <c r="K309" s="78">
        <v>237</v>
      </c>
      <c r="L309" s="79">
        <v>44272</v>
      </c>
      <c r="M309" s="80">
        <v>2.75</v>
      </c>
      <c r="N309" s="80">
        <v>0.75</v>
      </c>
      <c r="O309" s="80" t="str">
        <f>IF(COUNT(R304:R312)=COUNTIF(R304:R312,0),"Unanimidade",_xlfn.CONCAT(COUNTIF(R304:R312,0)," x ",COUNTIF(R304:R312,"&lt;&gt;0")))</f>
        <v>Unanimidade</v>
      </c>
      <c r="P309" s="33" t="s">
        <v>40</v>
      </c>
      <c r="Q309" s="34">
        <v>0.75</v>
      </c>
      <c r="R309" s="38">
        <f t="shared" si="11"/>
        <v>0</v>
      </c>
      <c r="S309" s="8">
        <f>1-Português!$T309</f>
        <v>1</v>
      </c>
      <c r="T309" s="8">
        <f>IF(Português!$R309&lt;&gt;0,1,0)</f>
        <v>0</v>
      </c>
      <c r="U309" s="135"/>
      <c r="V309" s="135"/>
      <c r="Y309" s="3"/>
    </row>
    <row r="310" spans="1:25" ht="15" customHeight="1" x14ac:dyDescent="0.3">
      <c r="A310" s="151"/>
      <c r="B310" s="56"/>
      <c r="C310" s="48">
        <f>L304</f>
        <v>44272</v>
      </c>
      <c r="D310" s="48"/>
      <c r="E310" s="72" t="s">
        <v>35</v>
      </c>
      <c r="F310" s="50">
        <f>M312-M313</f>
        <v>0.75</v>
      </c>
      <c r="G310" s="49"/>
      <c r="H310" s="51"/>
      <c r="I310" s="57">
        <f>M313</f>
        <v>2</v>
      </c>
      <c r="J310" s="151"/>
      <c r="K310" s="78">
        <v>237</v>
      </c>
      <c r="L310" s="79">
        <v>44272</v>
      </c>
      <c r="M310" s="80">
        <v>2.75</v>
      </c>
      <c r="N310" s="80">
        <v>0.75</v>
      </c>
      <c r="O310" s="80" t="str">
        <f>IF(COUNT(R304:R312)=COUNTIF(R304:R312,0),"Unanimidade",_xlfn.CONCAT(COUNTIF(R304:R312,0)," x ",COUNTIF(R304:R312,"&lt;&gt;0")))</f>
        <v>Unanimidade</v>
      </c>
      <c r="P310" s="33" t="s">
        <v>37</v>
      </c>
      <c r="Q310" s="34">
        <v>0.75</v>
      </c>
      <c r="R310" s="38">
        <f t="shared" si="11"/>
        <v>0</v>
      </c>
      <c r="S310" s="8">
        <f>1-Português!$T310</f>
        <v>1</v>
      </c>
      <c r="T310" s="8">
        <f>IF(Português!$R310&lt;&gt;0,1,0)</f>
        <v>0</v>
      </c>
      <c r="U310" s="135"/>
      <c r="V310" s="135"/>
      <c r="Y310" s="3"/>
    </row>
    <row r="311" spans="1:25" ht="15" customHeight="1" x14ac:dyDescent="0.3">
      <c r="A311" s="151"/>
      <c r="B311" s="56"/>
      <c r="C311" s="70"/>
      <c r="D311" s="43"/>
      <c r="E311" s="43"/>
      <c r="F311" s="92"/>
      <c r="G311" s="50"/>
      <c r="H311" s="51"/>
      <c r="I311" s="57">
        <f>M312</f>
        <v>2.75</v>
      </c>
      <c r="J311" s="151"/>
      <c r="K311" s="78">
        <v>237</v>
      </c>
      <c r="L311" s="79">
        <v>44272</v>
      </c>
      <c r="M311" s="80">
        <v>2.75</v>
      </c>
      <c r="N311" s="80">
        <v>0.75</v>
      </c>
      <c r="O311" s="80" t="str">
        <f>IF(COUNT(R304:R312)=COUNTIF(R304:R312,0),"Unanimidade",_xlfn.CONCAT(COUNTIF(R304:R312,0)," x ",COUNTIF(R304:R312,"&lt;&gt;0")))</f>
        <v>Unanimidade</v>
      </c>
      <c r="P311" s="33" t="s">
        <v>30</v>
      </c>
      <c r="Q311" s="34">
        <v>0.75</v>
      </c>
      <c r="R311" s="38">
        <f t="shared" si="11"/>
        <v>0</v>
      </c>
      <c r="S311" s="8">
        <f>1-Português!$T311</f>
        <v>1</v>
      </c>
      <c r="T311" s="8">
        <f>IF(Português!$R311&lt;&gt;0,1,0)</f>
        <v>0</v>
      </c>
      <c r="U311" s="135"/>
      <c r="V311" s="135"/>
      <c r="Y311" s="3"/>
    </row>
    <row r="312" spans="1:25" ht="15" customHeight="1" thickBot="1" x14ac:dyDescent="0.35">
      <c r="A312" s="151"/>
      <c r="B312" s="58"/>
      <c r="C312" s="71"/>
      <c r="D312" s="59"/>
      <c r="E312" s="100"/>
      <c r="F312" s="100"/>
      <c r="G312" s="60"/>
      <c r="H312" s="61"/>
      <c r="I312" s="62">
        <f>M311</f>
        <v>2.75</v>
      </c>
      <c r="J312" s="151"/>
      <c r="K312" s="81">
        <v>237</v>
      </c>
      <c r="L312" s="82">
        <v>44272</v>
      </c>
      <c r="M312" s="83">
        <v>2.75</v>
      </c>
      <c r="N312" s="83">
        <v>0.75</v>
      </c>
      <c r="O312" s="83" t="str">
        <f>IF(COUNT(R304:R312)=COUNTIF(R304:R312,0),"Unanimidade",_xlfn.CONCAT(COUNTIF(R304:R312,0)," x ",COUNTIF(R304:R312,"&lt;&gt;0")))</f>
        <v>Unanimidade</v>
      </c>
      <c r="P312" s="39" t="s">
        <v>38</v>
      </c>
      <c r="Q312" s="40">
        <v>0.75</v>
      </c>
      <c r="R312" s="41">
        <f t="shared" si="11"/>
        <v>0</v>
      </c>
      <c r="S312" s="8">
        <f>1-Português!$T312</f>
        <v>1</v>
      </c>
      <c r="T312" s="8">
        <f>IF(Português!$R312&lt;&gt;0,1,0)</f>
        <v>0</v>
      </c>
      <c r="U312" s="135"/>
      <c r="V312" s="135"/>
      <c r="Y312" s="3"/>
    </row>
    <row r="313" spans="1:25" ht="15" customHeight="1" x14ac:dyDescent="0.3">
      <c r="A313" s="151"/>
      <c r="B313" s="53"/>
      <c r="C313" s="69"/>
      <c r="D313" s="54"/>
      <c r="E313" s="93"/>
      <c r="F313" s="94"/>
      <c r="G313" s="94"/>
      <c r="H313" s="99"/>
      <c r="I313" s="55"/>
      <c r="J313" s="151"/>
      <c r="K313" s="75">
        <v>236</v>
      </c>
      <c r="L313" s="76">
        <v>44216</v>
      </c>
      <c r="M313" s="77">
        <v>2</v>
      </c>
      <c r="N313" s="77">
        <v>0</v>
      </c>
      <c r="O313" s="77" t="str">
        <f>IF(COUNT(R313:R321)=COUNTIF(R313:R321,0),"Unanimidade",_xlfn.CONCAT(COUNTIF(R313:R321,0)," x ",COUNTIF(R313:R321,"&lt;&gt;0")))</f>
        <v>Unanimidade</v>
      </c>
      <c r="P313" s="35" t="s">
        <v>21</v>
      </c>
      <c r="Q313" s="36">
        <v>0</v>
      </c>
      <c r="R313" s="37">
        <f t="shared" si="11"/>
        <v>0</v>
      </c>
      <c r="S313" s="8">
        <f>1-Português!$T313</f>
        <v>1</v>
      </c>
      <c r="T313" s="8">
        <f>IF(Português!$R313&lt;&gt;0,1,0)</f>
        <v>0</v>
      </c>
      <c r="U313" s="135"/>
      <c r="V313" s="135"/>
      <c r="Y313" s="3"/>
    </row>
    <row r="314" spans="1:25" ht="15" customHeight="1" x14ac:dyDescent="0.3">
      <c r="A314" s="151"/>
      <c r="B314" s="56"/>
      <c r="C314" s="70"/>
      <c r="D314" s="43"/>
      <c r="E314" s="46"/>
      <c r="F314" s="90" t="str">
        <f>IF(M321=M322,"Manutenção em",IF(M321&gt;M322,"Aumento para","Redução para"))</f>
        <v>Manutenção em</v>
      </c>
      <c r="G314" s="47"/>
      <c r="H314" s="52"/>
      <c r="I314" s="57"/>
      <c r="J314" s="151"/>
      <c r="K314" s="78">
        <v>236</v>
      </c>
      <c r="L314" s="79">
        <v>44216</v>
      </c>
      <c r="M314" s="80">
        <v>2</v>
      </c>
      <c r="N314" s="80">
        <v>0</v>
      </c>
      <c r="O314" s="80" t="str">
        <f>IF(COUNT(R313:R321)=COUNTIF(R313:R321,0),"Unanimidade",_xlfn.CONCAT(COUNTIF(R313:R321,0)," x ",COUNTIF(R313:R321,"&lt;&gt;0")))</f>
        <v>Unanimidade</v>
      </c>
      <c r="P314" s="33" t="s">
        <v>39</v>
      </c>
      <c r="Q314" s="34">
        <v>0</v>
      </c>
      <c r="R314" s="38">
        <f t="shared" si="11"/>
        <v>0</v>
      </c>
      <c r="S314" s="8">
        <f>1-Português!$T314</f>
        <v>1</v>
      </c>
      <c r="T314" s="8">
        <f>IF(Português!$R314&lt;&gt;0,1,0)</f>
        <v>0</v>
      </c>
      <c r="U314" s="135"/>
      <c r="V314" s="135"/>
      <c r="Y314" s="3"/>
    </row>
    <row r="315" spans="1:25" ht="15" customHeight="1" x14ac:dyDescent="0.3">
      <c r="A315" s="151"/>
      <c r="B315" s="56"/>
      <c r="C315" s="45" t="s">
        <v>23</v>
      </c>
      <c r="D315" s="45"/>
      <c r="E315" s="190">
        <f>M313</f>
        <v>2</v>
      </c>
      <c r="F315" s="190"/>
      <c r="G315" s="190"/>
      <c r="H315" s="67"/>
      <c r="I315" s="57"/>
      <c r="J315" s="151"/>
      <c r="K315" s="78">
        <v>236</v>
      </c>
      <c r="L315" s="79">
        <v>44216</v>
      </c>
      <c r="M315" s="80">
        <v>2</v>
      </c>
      <c r="N315" s="80">
        <v>0</v>
      </c>
      <c r="O315" s="80" t="str">
        <f>IF(COUNT(R313:R321)=COUNTIF(R313:R321,0),"Unanimidade",_xlfn.CONCAT(COUNTIF(R313:R321,0)," x ",COUNTIF(R313:R321,"&lt;&gt;0")))</f>
        <v>Unanimidade</v>
      </c>
      <c r="P315" s="33" t="s">
        <v>24</v>
      </c>
      <c r="Q315" s="34">
        <v>0</v>
      </c>
      <c r="R315" s="38">
        <f t="shared" si="11"/>
        <v>0</v>
      </c>
      <c r="S315" s="8">
        <f>1-Português!$T315</f>
        <v>1</v>
      </c>
      <c r="T315" s="8">
        <f>IF(Português!$R315&lt;&gt;0,1,0)</f>
        <v>0</v>
      </c>
      <c r="U315" s="135"/>
      <c r="V315" s="135"/>
      <c r="Y315" s="3"/>
    </row>
    <row r="316" spans="1:25" ht="15" customHeight="1" x14ac:dyDescent="0.3">
      <c r="A316" s="151"/>
      <c r="B316" s="56"/>
      <c r="C316" s="191">
        <f>K313</f>
        <v>236</v>
      </c>
      <c r="D316" s="191"/>
      <c r="E316" s="190"/>
      <c r="F316" s="190"/>
      <c r="G316" s="190"/>
      <c r="H316" s="68" t="s">
        <v>25</v>
      </c>
      <c r="I316" s="57"/>
      <c r="J316" s="151"/>
      <c r="K316" s="78">
        <v>236</v>
      </c>
      <c r="L316" s="79">
        <v>44216</v>
      </c>
      <c r="M316" s="80">
        <v>2</v>
      </c>
      <c r="N316" s="80">
        <v>0</v>
      </c>
      <c r="O316" s="80" t="str">
        <f>IF(COUNT(R313:R321)=COUNTIF(R313:R321,0),"Unanimidade",_xlfn.CONCAT(COUNTIF(R313:R321,0)," x ",COUNTIF(R313:R321,"&lt;&gt;0")))</f>
        <v>Unanimidade</v>
      </c>
      <c r="P316" s="33" t="s">
        <v>41</v>
      </c>
      <c r="Q316" s="34">
        <v>0</v>
      </c>
      <c r="R316" s="38">
        <f t="shared" si="11"/>
        <v>0</v>
      </c>
      <c r="S316" s="8">
        <f>1-Português!$T316</f>
        <v>1</v>
      </c>
      <c r="T316" s="8">
        <f>IF(Português!$R316&lt;&gt;0,1,0)</f>
        <v>0</v>
      </c>
      <c r="U316" s="135"/>
      <c r="V316" s="135"/>
      <c r="Y316" s="3"/>
    </row>
    <row r="317" spans="1:25" ht="15" customHeight="1" x14ac:dyDescent="0.3">
      <c r="A317" s="151"/>
      <c r="B317" s="56"/>
      <c r="C317" s="191"/>
      <c r="D317" s="191"/>
      <c r="I317" s="57"/>
      <c r="J317" s="151"/>
      <c r="K317" s="78">
        <v>236</v>
      </c>
      <c r="L317" s="79">
        <v>44216</v>
      </c>
      <c r="M317" s="80">
        <v>2</v>
      </c>
      <c r="N317" s="80">
        <v>0</v>
      </c>
      <c r="O317" s="80" t="str">
        <f>IF(COUNT(R313:R321)=COUNTIF(R313:R321,0),"Unanimidade",_xlfn.CONCAT(COUNTIF(R313:R321,0)," x ",COUNTIF(R313:R321,"&lt;&gt;0")))</f>
        <v>Unanimidade</v>
      </c>
      <c r="P317" s="33" t="s">
        <v>42</v>
      </c>
      <c r="Q317" s="34">
        <v>0</v>
      </c>
      <c r="R317" s="38">
        <f t="shared" si="11"/>
        <v>0</v>
      </c>
      <c r="S317" s="8">
        <f>1-Português!$T317</f>
        <v>1</v>
      </c>
      <c r="T317" s="8">
        <f>IF(Português!$R317&lt;&gt;0,1,0)</f>
        <v>0</v>
      </c>
      <c r="U317" s="135"/>
      <c r="V317" s="135"/>
      <c r="Y317" s="3"/>
    </row>
    <row r="318" spans="1:25" ht="15" customHeight="1" x14ac:dyDescent="0.3">
      <c r="A318" s="151"/>
      <c r="B318" s="56"/>
      <c r="C318" s="44"/>
      <c r="D318" s="44"/>
      <c r="E318" s="72" t="s">
        <v>29</v>
      </c>
      <c r="F318" s="89" t="str">
        <f>IF(COUNT(R313:R321)=COUNTIF(R313:R321,0),"Unanimidade",_xlfn.CONCAT(COUNTIF(R313:R321,0)," x ",COUNTIF(R313:R321,"&lt;&gt;0")))</f>
        <v>Unanimidade</v>
      </c>
      <c r="G318" s="67"/>
      <c r="H318" s="67"/>
      <c r="I318" s="57">
        <f>M323</f>
        <v>2</v>
      </c>
      <c r="J318" s="151"/>
      <c r="K318" s="78">
        <v>236</v>
      </c>
      <c r="L318" s="79">
        <v>44216</v>
      </c>
      <c r="M318" s="80">
        <v>2</v>
      </c>
      <c r="N318" s="80">
        <v>0</v>
      </c>
      <c r="O318" s="80" t="str">
        <f>IF(COUNT(R313:R321)=COUNTIF(R313:R321,0),"Unanimidade",_xlfn.CONCAT(COUNTIF(R313:R321,0)," x ",COUNTIF(R313:R321,"&lt;&gt;0")))</f>
        <v>Unanimidade</v>
      </c>
      <c r="P318" s="33" t="s">
        <v>40</v>
      </c>
      <c r="Q318" s="34">
        <v>0</v>
      </c>
      <c r="R318" s="38">
        <f t="shared" si="11"/>
        <v>0</v>
      </c>
      <c r="S318" s="8">
        <f>1-Português!$T318</f>
        <v>1</v>
      </c>
      <c r="T318" s="8">
        <f>IF(Português!$R318&lt;&gt;0,1,0)</f>
        <v>0</v>
      </c>
      <c r="U318" s="135"/>
      <c r="V318" s="135"/>
      <c r="Y318" s="3"/>
    </row>
    <row r="319" spans="1:25" ht="15" customHeight="1" x14ac:dyDescent="0.3">
      <c r="A319" s="151"/>
      <c r="B319" s="56"/>
      <c r="C319" s="48">
        <f>L313</f>
        <v>44216</v>
      </c>
      <c r="D319" s="48"/>
      <c r="E319" s="72" t="s">
        <v>35</v>
      </c>
      <c r="F319" s="50">
        <f>M321-M322</f>
        <v>0</v>
      </c>
      <c r="G319" s="49"/>
      <c r="H319" s="51"/>
      <c r="I319" s="57">
        <f>M322</f>
        <v>2</v>
      </c>
      <c r="J319" s="151"/>
      <c r="K319" s="78">
        <v>236</v>
      </c>
      <c r="L319" s="79">
        <v>44216</v>
      </c>
      <c r="M319" s="80">
        <v>2</v>
      </c>
      <c r="N319" s="80">
        <v>0</v>
      </c>
      <c r="O319" s="80" t="str">
        <f>IF(COUNT(R313:R321)=COUNTIF(R313:R321,0),"Unanimidade",_xlfn.CONCAT(COUNTIF(R313:R321,0)," x ",COUNTIF(R313:R321,"&lt;&gt;0")))</f>
        <v>Unanimidade</v>
      </c>
      <c r="P319" s="33" t="s">
        <v>37</v>
      </c>
      <c r="Q319" s="34">
        <v>0</v>
      </c>
      <c r="R319" s="38">
        <f t="shared" si="11"/>
        <v>0</v>
      </c>
      <c r="S319" s="8">
        <f>1-Português!$T319</f>
        <v>1</v>
      </c>
      <c r="T319" s="8">
        <f>IF(Português!$R319&lt;&gt;0,1,0)</f>
        <v>0</v>
      </c>
      <c r="U319" s="135"/>
      <c r="V319" s="135"/>
      <c r="Y319" s="3"/>
    </row>
    <row r="320" spans="1:25" ht="15" customHeight="1" x14ac:dyDescent="0.3">
      <c r="A320" s="151"/>
      <c r="B320" s="56"/>
      <c r="C320" s="70"/>
      <c r="D320" s="43"/>
      <c r="E320" s="43"/>
      <c r="F320" s="92"/>
      <c r="G320" s="50"/>
      <c r="H320" s="51"/>
      <c r="I320" s="57">
        <f>M321</f>
        <v>2</v>
      </c>
      <c r="J320" s="151"/>
      <c r="K320" s="78">
        <v>236</v>
      </c>
      <c r="L320" s="79">
        <v>44216</v>
      </c>
      <c r="M320" s="80">
        <v>2</v>
      </c>
      <c r="N320" s="80">
        <v>0</v>
      </c>
      <c r="O320" s="80" t="str">
        <f>IF(COUNT(R313:R321)=COUNTIF(R313:R321,0),"Unanimidade",_xlfn.CONCAT(COUNTIF(R313:R321,0)," x ",COUNTIF(R313:R321,"&lt;&gt;0")))</f>
        <v>Unanimidade</v>
      </c>
      <c r="P320" s="33" t="s">
        <v>30</v>
      </c>
      <c r="Q320" s="34">
        <v>0</v>
      </c>
      <c r="R320" s="38">
        <f t="shared" si="11"/>
        <v>0</v>
      </c>
      <c r="S320" s="8">
        <f>1-Português!$T320</f>
        <v>1</v>
      </c>
      <c r="T320" s="8">
        <f>IF(Português!$R320&lt;&gt;0,1,0)</f>
        <v>0</v>
      </c>
      <c r="U320" s="135"/>
      <c r="V320" s="135"/>
      <c r="Y320" s="3"/>
    </row>
    <row r="321" spans="1:25" ht="15" customHeight="1" thickBot="1" x14ac:dyDescent="0.35">
      <c r="A321" s="151"/>
      <c r="B321" s="58"/>
      <c r="C321" s="71"/>
      <c r="D321" s="59"/>
      <c r="E321" s="100"/>
      <c r="F321" s="100"/>
      <c r="G321" s="60"/>
      <c r="H321" s="61"/>
      <c r="I321" s="62">
        <f>M320</f>
        <v>2</v>
      </c>
      <c r="J321" s="151"/>
      <c r="K321" s="81">
        <v>236</v>
      </c>
      <c r="L321" s="82">
        <v>44216</v>
      </c>
      <c r="M321" s="83">
        <v>2</v>
      </c>
      <c r="N321" s="83">
        <v>0</v>
      </c>
      <c r="O321" s="83" t="str">
        <f>IF(COUNT(R313:R321)=COUNTIF(R313:R321,0),"Unanimidade",_xlfn.CONCAT(COUNTIF(R313:R321,0)," x ",COUNTIF(R313:R321,"&lt;&gt;0")))</f>
        <v>Unanimidade</v>
      </c>
      <c r="P321" s="39" t="s">
        <v>38</v>
      </c>
      <c r="Q321" s="40">
        <v>0</v>
      </c>
      <c r="R321" s="41">
        <f t="shared" si="11"/>
        <v>0</v>
      </c>
      <c r="S321" s="8">
        <f>1-Português!$T321</f>
        <v>1</v>
      </c>
      <c r="T321" s="8">
        <f>IF(Português!$R321&lt;&gt;0,1,0)</f>
        <v>0</v>
      </c>
      <c r="U321" s="135"/>
      <c r="V321" s="135"/>
      <c r="Y321" s="3"/>
    </row>
    <row r="322" spans="1:25" ht="15" customHeight="1" x14ac:dyDescent="0.3">
      <c r="A322" s="151"/>
      <c r="B322" s="53"/>
      <c r="C322" s="69"/>
      <c r="D322" s="54"/>
      <c r="E322" s="93"/>
      <c r="F322" s="94"/>
      <c r="G322" s="94"/>
      <c r="H322" s="99"/>
      <c r="I322" s="55"/>
      <c r="J322" s="151"/>
      <c r="K322" s="75">
        <v>235</v>
      </c>
      <c r="L322" s="76">
        <v>44174</v>
      </c>
      <c r="M322" s="77">
        <v>2</v>
      </c>
      <c r="N322" s="77">
        <v>0</v>
      </c>
      <c r="O322" s="77" t="str">
        <f>IF(COUNT(R322:R330)=COUNTIF(R322:R330,0),"Unanimidade",_xlfn.CONCAT(COUNTIF(R322:R330,0)," x ",COUNTIF(R322:R330,"&lt;&gt;0")))</f>
        <v>Unanimidade</v>
      </c>
      <c r="P322" s="35" t="s">
        <v>21</v>
      </c>
      <c r="Q322" s="36">
        <v>0</v>
      </c>
      <c r="R322" s="37">
        <f t="shared" si="11"/>
        <v>0</v>
      </c>
      <c r="S322" s="8">
        <f>1-Português!$T322</f>
        <v>1</v>
      </c>
      <c r="T322" s="8">
        <f>IF(Português!$R322&lt;&gt;0,1,0)</f>
        <v>0</v>
      </c>
      <c r="U322" s="135"/>
      <c r="V322" s="135"/>
      <c r="Y322" s="3"/>
    </row>
    <row r="323" spans="1:25" ht="15" customHeight="1" x14ac:dyDescent="0.3">
      <c r="A323" s="151"/>
      <c r="B323" s="56"/>
      <c r="C323" s="70"/>
      <c r="D323" s="43"/>
      <c r="E323" s="46"/>
      <c r="F323" s="90" t="str">
        <f>IF(M330=M331,"Manutenção em",IF(M330&gt;M331,"Aumento para","Redução para"))</f>
        <v>Manutenção em</v>
      </c>
      <c r="G323" s="47"/>
      <c r="H323" s="52"/>
      <c r="I323" s="57"/>
      <c r="J323" s="151"/>
      <c r="K323" s="78">
        <v>235</v>
      </c>
      <c r="L323" s="79">
        <v>44174</v>
      </c>
      <c r="M323" s="80">
        <v>2</v>
      </c>
      <c r="N323" s="80">
        <v>0</v>
      </c>
      <c r="O323" s="80" t="str">
        <f>IF(COUNT(R322:R330)=COUNTIF(R322:R330,0),"Unanimidade",_xlfn.CONCAT(COUNTIF(R322:R330,0)," x ",COUNTIF(R322:R330,"&lt;&gt;0")))</f>
        <v>Unanimidade</v>
      </c>
      <c r="P323" s="33" t="s">
        <v>39</v>
      </c>
      <c r="Q323" s="34">
        <v>0</v>
      </c>
      <c r="R323" s="38">
        <f t="shared" si="11"/>
        <v>0</v>
      </c>
      <c r="S323" s="8">
        <f>1-Português!$T323</f>
        <v>1</v>
      </c>
      <c r="T323" s="8">
        <f>IF(Português!$R323&lt;&gt;0,1,0)</f>
        <v>0</v>
      </c>
      <c r="U323" s="135"/>
      <c r="V323" s="135"/>
      <c r="Y323" s="3"/>
    </row>
    <row r="324" spans="1:25" ht="15" customHeight="1" x14ac:dyDescent="0.3">
      <c r="A324" s="151"/>
      <c r="B324" s="56"/>
      <c r="C324" s="45" t="s">
        <v>23</v>
      </c>
      <c r="D324" s="45"/>
      <c r="E324" s="190">
        <f>M322</f>
        <v>2</v>
      </c>
      <c r="F324" s="190"/>
      <c r="G324" s="190"/>
      <c r="H324" s="67"/>
      <c r="I324" s="57"/>
      <c r="J324" s="151"/>
      <c r="K324" s="78">
        <v>235</v>
      </c>
      <c r="L324" s="79">
        <v>44174</v>
      </c>
      <c r="M324" s="80">
        <v>2</v>
      </c>
      <c r="N324" s="80">
        <v>0</v>
      </c>
      <c r="O324" s="80" t="str">
        <f>IF(COUNT(R322:R330)=COUNTIF(R322:R330,0),"Unanimidade",_xlfn.CONCAT(COUNTIF(R322:R330,0)," x ",COUNTIF(R322:R330,"&lt;&gt;0")))</f>
        <v>Unanimidade</v>
      </c>
      <c r="P324" s="33" t="s">
        <v>24</v>
      </c>
      <c r="Q324" s="34">
        <v>0</v>
      </c>
      <c r="R324" s="38">
        <f t="shared" si="11"/>
        <v>0</v>
      </c>
      <c r="S324" s="8">
        <f>1-Português!$T324</f>
        <v>1</v>
      </c>
      <c r="T324" s="8">
        <f>IF(Português!$R324&lt;&gt;0,1,0)</f>
        <v>0</v>
      </c>
      <c r="U324" s="135"/>
      <c r="V324" s="135"/>
      <c r="Y324" s="3"/>
    </row>
    <row r="325" spans="1:25" ht="15" customHeight="1" x14ac:dyDescent="0.3">
      <c r="A325" s="151"/>
      <c r="B325" s="56"/>
      <c r="C325" s="191">
        <f>K322</f>
        <v>235</v>
      </c>
      <c r="D325" s="191"/>
      <c r="E325" s="190"/>
      <c r="F325" s="190"/>
      <c r="G325" s="190"/>
      <c r="H325" s="68" t="s">
        <v>25</v>
      </c>
      <c r="I325" s="57"/>
      <c r="J325" s="151"/>
      <c r="K325" s="78">
        <v>235</v>
      </c>
      <c r="L325" s="79">
        <v>44174</v>
      </c>
      <c r="M325" s="80">
        <v>2</v>
      </c>
      <c r="N325" s="80">
        <v>0</v>
      </c>
      <c r="O325" s="80" t="str">
        <f>IF(COUNT(R322:R330)=COUNTIF(R322:R330,0),"Unanimidade",_xlfn.CONCAT(COUNTIF(R322:R330,0)," x ",COUNTIF(R322:R330,"&lt;&gt;0")))</f>
        <v>Unanimidade</v>
      </c>
      <c r="P325" s="33" t="s">
        <v>41</v>
      </c>
      <c r="Q325" s="34">
        <v>0</v>
      </c>
      <c r="R325" s="38">
        <f t="shared" si="11"/>
        <v>0</v>
      </c>
      <c r="S325" s="8">
        <f>1-Português!$T325</f>
        <v>1</v>
      </c>
      <c r="T325" s="8">
        <f>IF(Português!$R325&lt;&gt;0,1,0)</f>
        <v>0</v>
      </c>
      <c r="U325" s="135"/>
      <c r="V325" s="135"/>
      <c r="Y325" s="3"/>
    </row>
    <row r="326" spans="1:25" ht="15" customHeight="1" x14ac:dyDescent="0.3">
      <c r="A326" s="151"/>
      <c r="B326" s="56"/>
      <c r="C326" s="191"/>
      <c r="D326" s="191"/>
      <c r="I326" s="57"/>
      <c r="J326" s="151"/>
      <c r="K326" s="78">
        <v>235</v>
      </c>
      <c r="L326" s="79">
        <v>44174</v>
      </c>
      <c r="M326" s="80">
        <v>2</v>
      </c>
      <c r="N326" s="80">
        <v>0</v>
      </c>
      <c r="O326" s="80" t="str">
        <f>IF(COUNT(R322:R330)=COUNTIF(R322:R330,0),"Unanimidade",_xlfn.CONCAT(COUNTIF(R322:R330,0)," x ",COUNTIF(R322:R330,"&lt;&gt;0")))</f>
        <v>Unanimidade</v>
      </c>
      <c r="P326" s="33" t="s">
        <v>42</v>
      </c>
      <c r="Q326" s="34">
        <v>0</v>
      </c>
      <c r="R326" s="38">
        <f t="shared" si="11"/>
        <v>0</v>
      </c>
      <c r="S326" s="8">
        <f>1-Português!$T326</f>
        <v>1</v>
      </c>
      <c r="T326" s="8">
        <f>IF(Português!$R326&lt;&gt;0,1,0)</f>
        <v>0</v>
      </c>
      <c r="U326" s="135"/>
      <c r="V326" s="135"/>
      <c r="Y326" s="3"/>
    </row>
    <row r="327" spans="1:25" ht="15" customHeight="1" x14ac:dyDescent="0.3">
      <c r="A327" s="151"/>
      <c r="B327" s="56"/>
      <c r="C327" s="44"/>
      <c r="D327" s="44"/>
      <c r="E327" s="72" t="s">
        <v>29</v>
      </c>
      <c r="F327" s="89" t="str">
        <f>IF(COUNT(R322:R330)=COUNTIF(R322:R330,0),"Unanimidade",_xlfn.CONCAT(COUNTIF(R322:R330,0)," x ",COUNTIF(R322:R330,"&lt;&gt;0")))</f>
        <v>Unanimidade</v>
      </c>
      <c r="G327" s="67"/>
      <c r="H327" s="67"/>
      <c r="I327" s="57">
        <f>M332</f>
        <v>2</v>
      </c>
      <c r="J327" s="151"/>
      <c r="K327" s="78">
        <v>235</v>
      </c>
      <c r="L327" s="79">
        <v>44174</v>
      </c>
      <c r="M327" s="80">
        <v>2</v>
      </c>
      <c r="N327" s="80">
        <v>0</v>
      </c>
      <c r="O327" s="80" t="str">
        <f>IF(COUNT(R322:R330)=COUNTIF(R322:R330,0),"Unanimidade",_xlfn.CONCAT(COUNTIF(R322:R330,0)," x ",COUNTIF(R322:R330,"&lt;&gt;0")))</f>
        <v>Unanimidade</v>
      </c>
      <c r="P327" s="33" t="s">
        <v>40</v>
      </c>
      <c r="Q327" s="34">
        <v>0</v>
      </c>
      <c r="R327" s="38">
        <f t="shared" si="11"/>
        <v>0</v>
      </c>
      <c r="S327" s="8">
        <f>1-Português!$T327</f>
        <v>1</v>
      </c>
      <c r="T327" s="8">
        <f>IF(Português!$R327&lt;&gt;0,1,0)</f>
        <v>0</v>
      </c>
      <c r="U327" s="135"/>
      <c r="V327" s="135"/>
      <c r="Y327" s="3"/>
    </row>
    <row r="328" spans="1:25" ht="15" customHeight="1" x14ac:dyDescent="0.3">
      <c r="A328" s="151"/>
      <c r="B328" s="56"/>
      <c r="C328" s="48">
        <f>L322</f>
        <v>44174</v>
      </c>
      <c r="D328" s="48"/>
      <c r="E328" s="72" t="s">
        <v>35</v>
      </c>
      <c r="F328" s="50">
        <f>M330-M331</f>
        <v>0</v>
      </c>
      <c r="G328" s="49"/>
      <c r="H328" s="51"/>
      <c r="I328" s="57">
        <f>M331</f>
        <v>2</v>
      </c>
      <c r="J328" s="151"/>
      <c r="K328" s="78">
        <v>235</v>
      </c>
      <c r="L328" s="79">
        <v>44174</v>
      </c>
      <c r="M328" s="80">
        <v>2</v>
      </c>
      <c r="N328" s="80">
        <v>0</v>
      </c>
      <c r="O328" s="80" t="str">
        <f>IF(COUNT(R322:R330)=COUNTIF(R322:R330,0),"Unanimidade",_xlfn.CONCAT(COUNTIF(R322:R330,0)," x ",COUNTIF(R322:R330,"&lt;&gt;0")))</f>
        <v>Unanimidade</v>
      </c>
      <c r="P328" s="33" t="s">
        <v>37</v>
      </c>
      <c r="Q328" s="34">
        <v>0</v>
      </c>
      <c r="R328" s="38">
        <f t="shared" si="11"/>
        <v>0</v>
      </c>
      <c r="S328" s="8">
        <f>1-Português!$T328</f>
        <v>1</v>
      </c>
      <c r="T328" s="8">
        <f>IF(Português!$R328&lt;&gt;0,1,0)</f>
        <v>0</v>
      </c>
      <c r="U328" s="135"/>
      <c r="V328" s="135"/>
      <c r="Y328" s="3"/>
    </row>
    <row r="329" spans="1:25" ht="15" customHeight="1" x14ac:dyDescent="0.3">
      <c r="A329" s="151"/>
      <c r="B329" s="56"/>
      <c r="C329" s="70"/>
      <c r="D329" s="43"/>
      <c r="E329" s="43"/>
      <c r="F329" s="92"/>
      <c r="G329" s="50"/>
      <c r="H329" s="51"/>
      <c r="I329" s="57">
        <f>M330</f>
        <v>2</v>
      </c>
      <c r="J329" s="151"/>
      <c r="K329" s="78">
        <v>235</v>
      </c>
      <c r="L329" s="79">
        <v>44174</v>
      </c>
      <c r="M329" s="80">
        <v>2</v>
      </c>
      <c r="N329" s="80">
        <v>0</v>
      </c>
      <c r="O329" s="80" t="str">
        <f>IF(COUNT(R322:R330)=COUNTIF(R322:R330,0),"Unanimidade",_xlfn.CONCAT(COUNTIF(R322:R330,0)," x ",COUNTIF(R322:R330,"&lt;&gt;0")))</f>
        <v>Unanimidade</v>
      </c>
      <c r="P329" s="33" t="s">
        <v>30</v>
      </c>
      <c r="Q329" s="34">
        <v>0</v>
      </c>
      <c r="R329" s="38">
        <f t="shared" si="11"/>
        <v>0</v>
      </c>
      <c r="S329" s="8">
        <f>1-Português!$T329</f>
        <v>1</v>
      </c>
      <c r="T329" s="8">
        <f>IF(Português!$R329&lt;&gt;0,1,0)</f>
        <v>0</v>
      </c>
      <c r="U329" s="135"/>
      <c r="V329" s="135"/>
      <c r="Y329" s="3"/>
    </row>
    <row r="330" spans="1:25" ht="15" customHeight="1" thickBot="1" x14ac:dyDescent="0.35">
      <c r="A330" s="151"/>
      <c r="B330" s="58"/>
      <c r="C330" s="71"/>
      <c r="D330" s="59"/>
      <c r="E330" s="100"/>
      <c r="F330" s="100"/>
      <c r="G330" s="60"/>
      <c r="H330" s="61"/>
      <c r="I330" s="62">
        <f>M329</f>
        <v>2</v>
      </c>
      <c r="J330" s="151"/>
      <c r="K330" s="81">
        <v>235</v>
      </c>
      <c r="L330" s="82">
        <v>44174</v>
      </c>
      <c r="M330" s="83">
        <v>2</v>
      </c>
      <c r="N330" s="83">
        <v>0</v>
      </c>
      <c r="O330" s="83" t="str">
        <f>IF(COUNT(R322:R330)=COUNTIF(R322:R330,0),"Unanimidade",_xlfn.CONCAT(COUNTIF(R322:R330,0)," x ",COUNTIF(R322:R330,"&lt;&gt;0")))</f>
        <v>Unanimidade</v>
      </c>
      <c r="P330" s="39" t="s">
        <v>38</v>
      </c>
      <c r="Q330" s="40">
        <v>0</v>
      </c>
      <c r="R330" s="41">
        <f t="shared" si="11"/>
        <v>0</v>
      </c>
      <c r="S330" s="8">
        <f>1-Português!$T330</f>
        <v>1</v>
      </c>
      <c r="T330" s="8">
        <f>IF(Português!$R330&lt;&gt;0,1,0)</f>
        <v>0</v>
      </c>
      <c r="U330" s="135"/>
      <c r="V330" s="135"/>
      <c r="Y330" s="3"/>
    </row>
    <row r="331" spans="1:25" ht="15" customHeight="1" x14ac:dyDescent="0.3">
      <c r="A331" s="151"/>
      <c r="B331" s="53"/>
      <c r="C331" s="69"/>
      <c r="D331" s="54"/>
      <c r="E331" s="93"/>
      <c r="F331" s="94"/>
      <c r="G331" s="94"/>
      <c r="H331" s="99"/>
      <c r="I331" s="55"/>
      <c r="J331" s="151"/>
      <c r="K331" s="75">
        <v>234</v>
      </c>
      <c r="L331" s="76">
        <v>44132</v>
      </c>
      <c r="M331" s="77">
        <v>2</v>
      </c>
      <c r="N331" s="77">
        <v>0</v>
      </c>
      <c r="O331" s="77" t="str">
        <f>IF(COUNT(R331:R339)=COUNTIF(R331:R339,0),"Unanimidade",_xlfn.CONCAT(COUNTIF(R331:R339,0)," x ",COUNTIF(R331:R339,"&lt;&gt;0")))</f>
        <v>Unanimidade</v>
      </c>
      <c r="P331" s="35" t="s">
        <v>21</v>
      </c>
      <c r="Q331" s="36">
        <v>0</v>
      </c>
      <c r="R331" s="37">
        <f t="shared" si="11"/>
        <v>0</v>
      </c>
      <c r="S331" s="8">
        <f>1-Português!$T331</f>
        <v>1</v>
      </c>
      <c r="T331" s="8">
        <f>IF(Português!$R331&lt;&gt;0,1,0)</f>
        <v>0</v>
      </c>
      <c r="U331" s="135"/>
      <c r="V331" s="135"/>
      <c r="Y331" s="3"/>
    </row>
    <row r="332" spans="1:25" ht="15" customHeight="1" x14ac:dyDescent="0.3">
      <c r="A332" s="151"/>
      <c r="B332" s="56"/>
      <c r="C332" s="70"/>
      <c r="D332" s="43"/>
      <c r="E332" s="46"/>
      <c r="F332" s="90" t="str">
        <f>IF(M339=M340,"Manutenção em",IF(M339&gt;M340,"Aumento para","Redução para"))</f>
        <v>Manutenção em</v>
      </c>
      <c r="G332" s="47"/>
      <c r="H332" s="52"/>
      <c r="I332" s="57"/>
      <c r="J332" s="151"/>
      <c r="K332" s="78">
        <v>234</v>
      </c>
      <c r="L332" s="79">
        <v>44132</v>
      </c>
      <c r="M332" s="80">
        <v>2</v>
      </c>
      <c r="N332" s="80">
        <v>0</v>
      </c>
      <c r="O332" s="80" t="str">
        <f>IF(COUNT(R331:R339)=COUNTIF(R331:R339,0),"Unanimidade",_xlfn.CONCAT(COUNTIF(R331:R339,0)," x ",COUNTIF(R331:R339,"&lt;&gt;0")))</f>
        <v>Unanimidade</v>
      </c>
      <c r="P332" s="33" t="s">
        <v>39</v>
      </c>
      <c r="Q332" s="34">
        <v>0</v>
      </c>
      <c r="R332" s="38">
        <f t="shared" si="11"/>
        <v>0</v>
      </c>
      <c r="S332" s="8">
        <f>1-Português!$T332</f>
        <v>1</v>
      </c>
      <c r="T332" s="8">
        <f>IF(Português!$R332&lt;&gt;0,1,0)</f>
        <v>0</v>
      </c>
      <c r="U332" s="135"/>
      <c r="V332" s="135"/>
      <c r="Y332" s="3"/>
    </row>
    <row r="333" spans="1:25" ht="15" customHeight="1" x14ac:dyDescent="0.3">
      <c r="A333" s="151"/>
      <c r="B333" s="56"/>
      <c r="C333" s="45" t="s">
        <v>23</v>
      </c>
      <c r="D333" s="45"/>
      <c r="E333" s="190">
        <f>M331</f>
        <v>2</v>
      </c>
      <c r="F333" s="190"/>
      <c r="G333" s="190"/>
      <c r="H333" s="67"/>
      <c r="I333" s="57"/>
      <c r="J333" s="151"/>
      <c r="K333" s="78">
        <v>234</v>
      </c>
      <c r="L333" s="79">
        <v>44132</v>
      </c>
      <c r="M333" s="80">
        <v>2</v>
      </c>
      <c r="N333" s="80">
        <v>0</v>
      </c>
      <c r="O333" s="80" t="str">
        <f>IF(COUNT(R331:R339)=COUNTIF(R331:R339,0),"Unanimidade",_xlfn.CONCAT(COUNTIF(R331:R339,0)," x ",COUNTIF(R331:R339,"&lt;&gt;0")))</f>
        <v>Unanimidade</v>
      </c>
      <c r="P333" s="33" t="s">
        <v>24</v>
      </c>
      <c r="Q333" s="34">
        <v>0</v>
      </c>
      <c r="R333" s="38">
        <f t="shared" si="11"/>
        <v>0</v>
      </c>
      <c r="S333" s="8">
        <f>1-Português!$T333</f>
        <v>1</v>
      </c>
      <c r="T333" s="8">
        <f>IF(Português!$R333&lt;&gt;0,1,0)</f>
        <v>0</v>
      </c>
      <c r="U333" s="135"/>
      <c r="V333" s="135"/>
      <c r="Y333" s="3"/>
    </row>
    <row r="334" spans="1:25" ht="15" customHeight="1" x14ac:dyDescent="0.3">
      <c r="A334" s="151"/>
      <c r="B334" s="56"/>
      <c r="C334" s="191">
        <f>K331</f>
        <v>234</v>
      </c>
      <c r="D334" s="191"/>
      <c r="E334" s="190"/>
      <c r="F334" s="190"/>
      <c r="G334" s="190"/>
      <c r="H334" s="68" t="s">
        <v>25</v>
      </c>
      <c r="I334" s="57"/>
      <c r="J334" s="151"/>
      <c r="K334" s="78">
        <v>234</v>
      </c>
      <c r="L334" s="79">
        <v>44132</v>
      </c>
      <c r="M334" s="80">
        <v>2</v>
      </c>
      <c r="N334" s="80">
        <v>0</v>
      </c>
      <c r="O334" s="80" t="str">
        <f>IF(COUNT(R331:R339)=COUNTIF(R331:R339,0),"Unanimidade",_xlfn.CONCAT(COUNTIF(R331:R339,0)," x ",COUNTIF(R331:R339,"&lt;&gt;0")))</f>
        <v>Unanimidade</v>
      </c>
      <c r="P334" s="33" t="s">
        <v>41</v>
      </c>
      <c r="Q334" s="34">
        <v>0</v>
      </c>
      <c r="R334" s="38">
        <f t="shared" si="11"/>
        <v>0</v>
      </c>
      <c r="S334" s="8">
        <f>1-Português!$T334</f>
        <v>1</v>
      </c>
      <c r="T334" s="8">
        <f>IF(Português!$R334&lt;&gt;0,1,0)</f>
        <v>0</v>
      </c>
      <c r="U334" s="135"/>
      <c r="V334" s="135"/>
      <c r="Y334" s="3"/>
    </row>
    <row r="335" spans="1:25" ht="15" customHeight="1" x14ac:dyDescent="0.3">
      <c r="A335" s="151"/>
      <c r="B335" s="56"/>
      <c r="C335" s="191"/>
      <c r="D335" s="191"/>
      <c r="I335" s="57"/>
      <c r="J335" s="151"/>
      <c r="K335" s="78">
        <v>234</v>
      </c>
      <c r="L335" s="79">
        <v>44132</v>
      </c>
      <c r="M335" s="80">
        <v>2</v>
      </c>
      <c r="N335" s="80">
        <v>0</v>
      </c>
      <c r="O335" s="80" t="str">
        <f>IF(COUNT(R331:R339)=COUNTIF(R331:R339,0),"Unanimidade",_xlfn.CONCAT(COUNTIF(R331:R339,0)," x ",COUNTIF(R331:R339,"&lt;&gt;0")))</f>
        <v>Unanimidade</v>
      </c>
      <c r="P335" s="33" t="s">
        <v>42</v>
      </c>
      <c r="Q335" s="34">
        <v>0</v>
      </c>
      <c r="R335" s="38">
        <f t="shared" si="11"/>
        <v>0</v>
      </c>
      <c r="S335" s="8">
        <f>1-Português!$T335</f>
        <v>1</v>
      </c>
      <c r="T335" s="8">
        <f>IF(Português!$R335&lt;&gt;0,1,0)</f>
        <v>0</v>
      </c>
      <c r="U335" s="135"/>
      <c r="V335" s="135"/>
      <c r="Y335" s="3"/>
    </row>
    <row r="336" spans="1:25" ht="15" customHeight="1" x14ac:dyDescent="0.3">
      <c r="A336" s="151"/>
      <c r="B336" s="56"/>
      <c r="C336" s="44"/>
      <c r="D336" s="44"/>
      <c r="E336" s="72" t="s">
        <v>29</v>
      </c>
      <c r="F336" s="89" t="str">
        <f>IF(COUNT(R331:R339)=COUNTIF(R331:R339,0),"Unanimidade",_xlfn.CONCAT(COUNTIF(R331:R339,0)," x ",COUNTIF(R331:R339,"&lt;&gt;0")))</f>
        <v>Unanimidade</v>
      </c>
      <c r="G336" s="67"/>
      <c r="H336" s="67"/>
      <c r="I336" s="57">
        <f>M341</f>
        <v>2</v>
      </c>
      <c r="J336" s="151"/>
      <c r="K336" s="78">
        <v>234</v>
      </c>
      <c r="L336" s="79">
        <v>44132</v>
      </c>
      <c r="M336" s="80">
        <v>2</v>
      </c>
      <c r="N336" s="80">
        <v>0</v>
      </c>
      <c r="O336" s="80" t="str">
        <f>IF(COUNT(R331:R339)=COUNTIF(R331:R339,0),"Unanimidade",_xlfn.CONCAT(COUNTIF(R331:R339,0)," x ",COUNTIF(R331:R339,"&lt;&gt;0")))</f>
        <v>Unanimidade</v>
      </c>
      <c r="P336" s="33" t="s">
        <v>40</v>
      </c>
      <c r="Q336" s="34">
        <v>0</v>
      </c>
      <c r="R336" s="38">
        <f t="shared" si="11"/>
        <v>0</v>
      </c>
      <c r="S336" s="8">
        <f>1-Português!$T336</f>
        <v>1</v>
      </c>
      <c r="T336" s="8">
        <f>IF(Português!$R336&lt;&gt;0,1,0)</f>
        <v>0</v>
      </c>
      <c r="U336" s="135"/>
      <c r="V336" s="135"/>
      <c r="Y336" s="3"/>
    </row>
    <row r="337" spans="1:25" ht="15" customHeight="1" x14ac:dyDescent="0.3">
      <c r="A337" s="151"/>
      <c r="B337" s="56"/>
      <c r="C337" s="48">
        <f>L331</f>
        <v>44132</v>
      </c>
      <c r="D337" s="48"/>
      <c r="E337" s="72" t="s">
        <v>35</v>
      </c>
      <c r="F337" s="50">
        <f>M339-M340</f>
        <v>0</v>
      </c>
      <c r="G337" s="49"/>
      <c r="H337" s="51"/>
      <c r="I337" s="57">
        <f>M340</f>
        <v>2</v>
      </c>
      <c r="J337" s="151"/>
      <c r="K337" s="78">
        <v>234</v>
      </c>
      <c r="L337" s="79">
        <v>44132</v>
      </c>
      <c r="M337" s="80">
        <v>2</v>
      </c>
      <c r="N337" s="80">
        <v>0</v>
      </c>
      <c r="O337" s="80" t="str">
        <f>IF(COUNT(R331:R339)=COUNTIF(R331:R339,0),"Unanimidade",_xlfn.CONCAT(COUNTIF(R331:R339,0)," x ",COUNTIF(R331:R339,"&lt;&gt;0")))</f>
        <v>Unanimidade</v>
      </c>
      <c r="P337" s="33" t="s">
        <v>37</v>
      </c>
      <c r="Q337" s="34">
        <v>0</v>
      </c>
      <c r="R337" s="38">
        <f t="shared" si="11"/>
        <v>0</v>
      </c>
      <c r="S337" s="8">
        <f>1-Português!$T337</f>
        <v>1</v>
      </c>
      <c r="T337" s="8">
        <f>IF(Português!$R337&lt;&gt;0,1,0)</f>
        <v>0</v>
      </c>
      <c r="U337" s="135"/>
      <c r="V337" s="135"/>
      <c r="Y337" s="3"/>
    </row>
    <row r="338" spans="1:25" ht="15" customHeight="1" x14ac:dyDescent="0.3">
      <c r="A338" s="151"/>
      <c r="B338" s="56"/>
      <c r="C338" s="70"/>
      <c r="D338" s="43"/>
      <c r="E338" s="43"/>
      <c r="F338" s="92"/>
      <c r="G338" s="50"/>
      <c r="H338" s="51"/>
      <c r="I338" s="57">
        <f>M339</f>
        <v>2</v>
      </c>
      <c r="J338" s="151"/>
      <c r="K338" s="78">
        <v>234</v>
      </c>
      <c r="L338" s="79">
        <v>44132</v>
      </c>
      <c r="M338" s="80">
        <v>2</v>
      </c>
      <c r="N338" s="80">
        <v>0</v>
      </c>
      <c r="O338" s="80" t="str">
        <f>IF(COUNT(R331:R339)=COUNTIF(R331:R339,0),"Unanimidade",_xlfn.CONCAT(COUNTIF(R331:R339,0)," x ",COUNTIF(R331:R339,"&lt;&gt;0")))</f>
        <v>Unanimidade</v>
      </c>
      <c r="P338" s="33" t="s">
        <v>30</v>
      </c>
      <c r="Q338" s="34">
        <v>0</v>
      </c>
      <c r="R338" s="38">
        <f t="shared" si="11"/>
        <v>0</v>
      </c>
      <c r="S338" s="8">
        <f>1-Português!$T338</f>
        <v>1</v>
      </c>
      <c r="T338" s="8">
        <f>IF(Português!$R338&lt;&gt;0,1,0)</f>
        <v>0</v>
      </c>
      <c r="U338" s="135"/>
      <c r="V338" s="135"/>
      <c r="Y338" s="3"/>
    </row>
    <row r="339" spans="1:25" ht="15" customHeight="1" thickBot="1" x14ac:dyDescent="0.35">
      <c r="A339" s="151"/>
      <c r="B339" s="58"/>
      <c r="C339" s="71"/>
      <c r="D339" s="59"/>
      <c r="E339" s="100"/>
      <c r="F339" s="100"/>
      <c r="G339" s="60"/>
      <c r="H339" s="61"/>
      <c r="I339" s="62">
        <f>M338</f>
        <v>2</v>
      </c>
      <c r="J339" s="151"/>
      <c r="K339" s="81">
        <v>234</v>
      </c>
      <c r="L339" s="82">
        <v>44132</v>
      </c>
      <c r="M339" s="83">
        <v>2</v>
      </c>
      <c r="N339" s="83">
        <v>0</v>
      </c>
      <c r="O339" s="83" t="str">
        <f>IF(COUNT(R331:R339)=COUNTIF(R331:R339,0),"Unanimidade",_xlfn.CONCAT(COUNTIF(R331:R339,0)," x ",COUNTIF(R331:R339,"&lt;&gt;0")))</f>
        <v>Unanimidade</v>
      </c>
      <c r="P339" s="39" t="s">
        <v>38</v>
      </c>
      <c r="Q339" s="40">
        <v>0</v>
      </c>
      <c r="R339" s="41">
        <f t="shared" si="11"/>
        <v>0</v>
      </c>
      <c r="S339" s="8">
        <f>1-Português!$T339</f>
        <v>1</v>
      </c>
      <c r="T339" s="8">
        <f>IF(Português!$R339&lt;&gt;0,1,0)</f>
        <v>0</v>
      </c>
      <c r="U339" s="135"/>
      <c r="V339" s="135"/>
      <c r="Y339" s="3"/>
    </row>
    <row r="340" spans="1:25" ht="15" customHeight="1" x14ac:dyDescent="0.3">
      <c r="A340" s="151"/>
      <c r="B340" s="53"/>
      <c r="C340" s="69"/>
      <c r="D340" s="54"/>
      <c r="E340" s="93"/>
      <c r="F340" s="94"/>
      <c r="G340" s="94"/>
      <c r="H340" s="99"/>
      <c r="I340" s="55"/>
      <c r="J340" s="151"/>
      <c r="K340" s="75">
        <v>233</v>
      </c>
      <c r="L340" s="76">
        <v>44090</v>
      </c>
      <c r="M340" s="77">
        <v>2</v>
      </c>
      <c r="N340" s="77">
        <v>0</v>
      </c>
      <c r="O340" s="77" t="str">
        <f>IF(COUNT(R340:R348)=COUNTIF(R340:R348,0),"Unanimidade",_xlfn.CONCAT(COUNTIF(R340:R348,0)," x ",COUNTIF(R340:R348,"&lt;&gt;0")))</f>
        <v>Unanimidade</v>
      </c>
      <c r="P340" s="35" t="s">
        <v>21</v>
      </c>
      <c r="Q340" s="36">
        <v>0</v>
      </c>
      <c r="R340" s="37">
        <f t="shared" si="11"/>
        <v>0</v>
      </c>
      <c r="S340" s="8">
        <f>1-Português!$T340</f>
        <v>1</v>
      </c>
      <c r="T340" s="8">
        <f>IF(Português!$R340&lt;&gt;0,1,0)</f>
        <v>0</v>
      </c>
      <c r="U340" s="135"/>
      <c r="V340" s="135"/>
      <c r="Y340" s="3"/>
    </row>
    <row r="341" spans="1:25" ht="15" customHeight="1" x14ac:dyDescent="0.3">
      <c r="A341" s="151"/>
      <c r="B341" s="56"/>
      <c r="C341" s="70"/>
      <c r="D341" s="43"/>
      <c r="E341" s="46"/>
      <c r="F341" s="90" t="str">
        <f>IF(M348=M349,"Manutenção em",IF(M348&gt;M349,"Aumento para","Redução para"))</f>
        <v>Manutenção em</v>
      </c>
      <c r="G341" s="47"/>
      <c r="H341" s="52"/>
      <c r="I341" s="57"/>
      <c r="J341" s="151"/>
      <c r="K341" s="78">
        <v>233</v>
      </c>
      <c r="L341" s="79">
        <v>44090</v>
      </c>
      <c r="M341" s="80">
        <v>2</v>
      </c>
      <c r="N341" s="80">
        <v>0</v>
      </c>
      <c r="O341" s="80" t="str">
        <f>IF(COUNT(R340:R348)=COUNTIF(R340:R348,0),"Unanimidade",_xlfn.CONCAT(COUNTIF(R340:R348,0)," x ",COUNTIF(R340:R348,"&lt;&gt;0")))</f>
        <v>Unanimidade</v>
      </c>
      <c r="P341" s="33" t="s">
        <v>39</v>
      </c>
      <c r="Q341" s="34">
        <v>0</v>
      </c>
      <c r="R341" s="38">
        <f t="shared" si="11"/>
        <v>0</v>
      </c>
      <c r="S341" s="8">
        <f>1-Português!$T341</f>
        <v>1</v>
      </c>
      <c r="T341" s="8">
        <f>IF(Português!$R341&lt;&gt;0,1,0)</f>
        <v>0</v>
      </c>
      <c r="U341" s="135"/>
      <c r="V341" s="135"/>
      <c r="Y341" s="3"/>
    </row>
    <row r="342" spans="1:25" ht="15" customHeight="1" x14ac:dyDescent="0.3">
      <c r="A342" s="151"/>
      <c r="B342" s="56"/>
      <c r="C342" s="45" t="s">
        <v>23</v>
      </c>
      <c r="D342" s="45"/>
      <c r="E342" s="190">
        <f>M340</f>
        <v>2</v>
      </c>
      <c r="F342" s="190"/>
      <c r="G342" s="190"/>
      <c r="H342" s="67"/>
      <c r="I342" s="57"/>
      <c r="J342" s="151"/>
      <c r="K342" s="78">
        <v>233</v>
      </c>
      <c r="L342" s="79">
        <v>44090</v>
      </c>
      <c r="M342" s="80">
        <v>2</v>
      </c>
      <c r="N342" s="80">
        <v>0</v>
      </c>
      <c r="O342" s="80" t="str">
        <f>IF(COUNT(R340:R348)=COUNTIF(R340:R348,0),"Unanimidade",_xlfn.CONCAT(COUNTIF(R340:R348,0)," x ",COUNTIF(R340:R348,"&lt;&gt;0")))</f>
        <v>Unanimidade</v>
      </c>
      <c r="P342" s="33" t="s">
        <v>24</v>
      </c>
      <c r="Q342" s="34">
        <v>0</v>
      </c>
      <c r="R342" s="38">
        <f t="shared" si="11"/>
        <v>0</v>
      </c>
      <c r="S342" s="8">
        <f>1-Português!$T342</f>
        <v>1</v>
      </c>
      <c r="T342" s="8">
        <f>IF(Português!$R342&lt;&gt;0,1,0)</f>
        <v>0</v>
      </c>
      <c r="U342" s="135"/>
      <c r="V342" s="135"/>
      <c r="Y342" s="3"/>
    </row>
    <row r="343" spans="1:25" ht="15" customHeight="1" x14ac:dyDescent="0.3">
      <c r="A343" s="151"/>
      <c r="B343" s="56"/>
      <c r="C343" s="191">
        <f>K340</f>
        <v>233</v>
      </c>
      <c r="D343" s="191"/>
      <c r="E343" s="190"/>
      <c r="F343" s="190"/>
      <c r="G343" s="190"/>
      <c r="H343" s="68" t="s">
        <v>25</v>
      </c>
      <c r="I343" s="57"/>
      <c r="J343" s="151"/>
      <c r="K343" s="78">
        <v>233</v>
      </c>
      <c r="L343" s="79">
        <v>44090</v>
      </c>
      <c r="M343" s="80">
        <v>2</v>
      </c>
      <c r="N343" s="80">
        <v>0</v>
      </c>
      <c r="O343" s="80" t="str">
        <f>IF(COUNT(R340:R348)=COUNTIF(R340:R348,0),"Unanimidade",_xlfn.CONCAT(COUNTIF(R340:R348,0)," x ",COUNTIF(R340:R348,"&lt;&gt;0")))</f>
        <v>Unanimidade</v>
      </c>
      <c r="P343" s="33" t="s">
        <v>41</v>
      </c>
      <c r="Q343" s="34">
        <v>0</v>
      </c>
      <c r="R343" s="38">
        <f t="shared" si="11"/>
        <v>0</v>
      </c>
      <c r="S343" s="8">
        <f>1-Português!$T343</f>
        <v>1</v>
      </c>
      <c r="T343" s="8">
        <f>IF(Português!$R343&lt;&gt;0,1,0)</f>
        <v>0</v>
      </c>
      <c r="U343" s="135"/>
      <c r="V343" s="135"/>
      <c r="Y343" s="3"/>
    </row>
    <row r="344" spans="1:25" ht="15" customHeight="1" x14ac:dyDescent="0.3">
      <c r="A344" s="151"/>
      <c r="B344" s="56"/>
      <c r="C344" s="191"/>
      <c r="D344" s="191"/>
      <c r="I344" s="57"/>
      <c r="J344" s="151"/>
      <c r="K344" s="78">
        <v>233</v>
      </c>
      <c r="L344" s="79">
        <v>44090</v>
      </c>
      <c r="M344" s="80">
        <v>2</v>
      </c>
      <c r="N344" s="80">
        <v>0</v>
      </c>
      <c r="O344" s="80" t="str">
        <f>IF(COUNT(R340:R348)=COUNTIF(R340:R348,0),"Unanimidade",_xlfn.CONCAT(COUNTIF(R340:R348,0)," x ",COUNTIF(R340:R348,"&lt;&gt;0")))</f>
        <v>Unanimidade</v>
      </c>
      <c r="P344" s="33" t="s">
        <v>42</v>
      </c>
      <c r="Q344" s="34">
        <v>0</v>
      </c>
      <c r="R344" s="38">
        <f t="shared" ref="R344:R407" si="12">Q344-N344</f>
        <v>0</v>
      </c>
      <c r="S344" s="8">
        <f>1-Português!$T344</f>
        <v>1</v>
      </c>
      <c r="T344" s="8">
        <f>IF(Português!$R344&lt;&gt;0,1,0)</f>
        <v>0</v>
      </c>
      <c r="U344" s="135"/>
      <c r="V344" s="135"/>
      <c r="Y344" s="3"/>
    </row>
    <row r="345" spans="1:25" ht="15" customHeight="1" x14ac:dyDescent="0.3">
      <c r="A345" s="151"/>
      <c r="B345" s="56"/>
      <c r="C345" s="44"/>
      <c r="D345" s="44"/>
      <c r="E345" s="72" t="s">
        <v>29</v>
      </c>
      <c r="F345" s="89" t="str">
        <f>IF(COUNT(R340:R348)=COUNTIF(R340:R348,0),"Unanimidade",_xlfn.CONCAT(COUNTIF(R340:R348,0)," x ",COUNTIF(R340:R348,"&lt;&gt;0")))</f>
        <v>Unanimidade</v>
      </c>
      <c r="G345" s="67"/>
      <c r="H345" s="67"/>
      <c r="I345" s="57">
        <f>M350</f>
        <v>2</v>
      </c>
      <c r="J345" s="151"/>
      <c r="K345" s="78">
        <v>233</v>
      </c>
      <c r="L345" s="79">
        <v>44090</v>
      </c>
      <c r="M345" s="80">
        <v>2</v>
      </c>
      <c r="N345" s="80">
        <v>0</v>
      </c>
      <c r="O345" s="80" t="str">
        <f>IF(COUNT(R340:R348)=COUNTIF(R340:R348,0),"Unanimidade",_xlfn.CONCAT(COUNTIF(R340:R348,0)," x ",COUNTIF(R340:R348,"&lt;&gt;0")))</f>
        <v>Unanimidade</v>
      </c>
      <c r="P345" s="33" t="s">
        <v>40</v>
      </c>
      <c r="Q345" s="34">
        <v>0</v>
      </c>
      <c r="R345" s="38">
        <f t="shared" si="12"/>
        <v>0</v>
      </c>
      <c r="S345" s="8">
        <f>1-Português!$T345</f>
        <v>1</v>
      </c>
      <c r="T345" s="8">
        <f>IF(Português!$R345&lt;&gt;0,1,0)</f>
        <v>0</v>
      </c>
      <c r="U345" s="135"/>
      <c r="V345" s="135"/>
      <c r="Y345" s="3"/>
    </row>
    <row r="346" spans="1:25" ht="15" customHeight="1" x14ac:dyDescent="0.3">
      <c r="A346" s="151"/>
      <c r="B346" s="56"/>
      <c r="C346" s="48">
        <f>L340</f>
        <v>44090</v>
      </c>
      <c r="D346" s="48"/>
      <c r="E346" s="72" t="s">
        <v>35</v>
      </c>
      <c r="F346" s="50">
        <f>M348-M349</f>
        <v>0</v>
      </c>
      <c r="G346" s="49"/>
      <c r="H346" s="51"/>
      <c r="I346" s="57">
        <f>M349</f>
        <v>2</v>
      </c>
      <c r="J346" s="151"/>
      <c r="K346" s="78">
        <v>233</v>
      </c>
      <c r="L346" s="79">
        <v>44090</v>
      </c>
      <c r="M346" s="80">
        <v>2</v>
      </c>
      <c r="N346" s="80">
        <v>0</v>
      </c>
      <c r="O346" s="80" t="str">
        <f>IF(COUNT(R340:R348)=COUNTIF(R340:R348,0),"Unanimidade",_xlfn.CONCAT(COUNTIF(R340:R348,0)," x ",COUNTIF(R340:R348,"&lt;&gt;0")))</f>
        <v>Unanimidade</v>
      </c>
      <c r="P346" s="33" t="s">
        <v>37</v>
      </c>
      <c r="Q346" s="34">
        <v>0</v>
      </c>
      <c r="R346" s="38">
        <f t="shared" si="12"/>
        <v>0</v>
      </c>
      <c r="S346" s="8">
        <f>1-Português!$T346</f>
        <v>1</v>
      </c>
      <c r="T346" s="8">
        <f>IF(Português!$R346&lt;&gt;0,1,0)</f>
        <v>0</v>
      </c>
      <c r="U346" s="135"/>
      <c r="V346" s="135"/>
      <c r="Y346" s="3"/>
    </row>
    <row r="347" spans="1:25" ht="15" customHeight="1" x14ac:dyDescent="0.3">
      <c r="A347" s="151"/>
      <c r="B347" s="56"/>
      <c r="C347" s="70"/>
      <c r="D347" s="43"/>
      <c r="E347" s="43"/>
      <c r="F347" s="92"/>
      <c r="G347" s="50"/>
      <c r="H347" s="51"/>
      <c r="I347" s="57">
        <f>M348</f>
        <v>2</v>
      </c>
      <c r="J347" s="151"/>
      <c r="K347" s="78">
        <v>233</v>
      </c>
      <c r="L347" s="79">
        <v>44090</v>
      </c>
      <c r="M347" s="80">
        <v>2</v>
      </c>
      <c r="N347" s="80">
        <v>0</v>
      </c>
      <c r="O347" s="80" t="str">
        <f>IF(COUNT(R340:R348)=COUNTIF(R340:R348,0),"Unanimidade",_xlfn.CONCAT(COUNTIF(R340:R348,0)," x ",COUNTIF(R340:R348,"&lt;&gt;0")))</f>
        <v>Unanimidade</v>
      </c>
      <c r="P347" s="33" t="s">
        <v>30</v>
      </c>
      <c r="Q347" s="34">
        <v>0</v>
      </c>
      <c r="R347" s="38">
        <f t="shared" si="12"/>
        <v>0</v>
      </c>
      <c r="S347" s="8">
        <f>1-Português!$T347</f>
        <v>1</v>
      </c>
      <c r="T347" s="8">
        <f>IF(Português!$R347&lt;&gt;0,1,0)</f>
        <v>0</v>
      </c>
      <c r="U347" s="135"/>
      <c r="V347" s="135"/>
      <c r="Y347" s="3"/>
    </row>
    <row r="348" spans="1:25" ht="15" customHeight="1" thickBot="1" x14ac:dyDescent="0.35">
      <c r="A348" s="151"/>
      <c r="B348" s="58"/>
      <c r="C348" s="71"/>
      <c r="D348" s="59"/>
      <c r="E348" s="100"/>
      <c r="F348" s="100"/>
      <c r="G348" s="60"/>
      <c r="H348" s="61"/>
      <c r="I348" s="62">
        <f>M347</f>
        <v>2</v>
      </c>
      <c r="J348" s="151"/>
      <c r="K348" s="81">
        <v>233</v>
      </c>
      <c r="L348" s="82">
        <v>44090</v>
      </c>
      <c r="M348" s="83">
        <v>2</v>
      </c>
      <c r="N348" s="83">
        <v>0</v>
      </c>
      <c r="O348" s="83" t="str">
        <f>IF(COUNT(R340:R348)=COUNTIF(R340:R348,0),"Unanimidade",_xlfn.CONCAT(COUNTIF(R340:R348,0)," x ",COUNTIF(R340:R348,"&lt;&gt;0")))</f>
        <v>Unanimidade</v>
      </c>
      <c r="P348" s="39" t="s">
        <v>38</v>
      </c>
      <c r="Q348" s="40">
        <v>0</v>
      </c>
      <c r="R348" s="41">
        <f t="shared" si="12"/>
        <v>0</v>
      </c>
      <c r="S348" s="8">
        <f>1-Português!$T348</f>
        <v>1</v>
      </c>
      <c r="T348" s="8">
        <f>IF(Português!$R348&lt;&gt;0,1,0)</f>
        <v>0</v>
      </c>
      <c r="U348" s="135"/>
      <c r="V348" s="135"/>
      <c r="Y348" s="3"/>
    </row>
    <row r="349" spans="1:25" ht="15" customHeight="1" x14ac:dyDescent="0.3">
      <c r="A349" s="151"/>
      <c r="B349" s="53"/>
      <c r="C349" s="69"/>
      <c r="D349" s="54"/>
      <c r="E349" s="93"/>
      <c r="F349" s="94"/>
      <c r="G349" s="94"/>
      <c r="H349" s="99"/>
      <c r="I349" s="55"/>
      <c r="J349" s="151"/>
      <c r="K349" s="75">
        <v>232</v>
      </c>
      <c r="L349" s="76">
        <v>44048</v>
      </c>
      <c r="M349" s="77">
        <v>2</v>
      </c>
      <c r="N349" s="77">
        <v>-0.25</v>
      </c>
      <c r="O349" s="77" t="str">
        <f>IF(COUNT(R349:R357)=COUNTIF(R349:R357,0),"Unanimidade",_xlfn.CONCAT(COUNTIF(R349:R357,0)," x ",COUNTIF(R349:R357,"&lt;&gt;0")))</f>
        <v>Unanimidade</v>
      </c>
      <c r="P349" s="35" t="s">
        <v>21</v>
      </c>
      <c r="Q349" s="36">
        <v>-0.25</v>
      </c>
      <c r="R349" s="37">
        <f t="shared" si="12"/>
        <v>0</v>
      </c>
      <c r="S349" s="8">
        <f>1-Português!$T349</f>
        <v>1</v>
      </c>
      <c r="T349" s="8">
        <f>IF(Português!$R349&lt;&gt;0,1,0)</f>
        <v>0</v>
      </c>
      <c r="U349" s="135"/>
      <c r="V349" s="135"/>
      <c r="Y349" s="3"/>
    </row>
    <row r="350" spans="1:25" ht="15" customHeight="1" x14ac:dyDescent="0.3">
      <c r="A350" s="151"/>
      <c r="B350" s="56"/>
      <c r="C350" s="70"/>
      <c r="D350" s="43"/>
      <c r="E350" s="46"/>
      <c r="F350" s="90" t="str">
        <f>IF(M357=M358,"Manutenção em",IF(M357&gt;M358,"Aumento para","Redução para"))</f>
        <v>Redução para</v>
      </c>
      <c r="G350" s="47"/>
      <c r="H350" s="52"/>
      <c r="I350" s="57"/>
      <c r="J350" s="151"/>
      <c r="K350" s="78">
        <v>232</v>
      </c>
      <c r="L350" s="79">
        <v>44048</v>
      </c>
      <c r="M350" s="80">
        <v>2</v>
      </c>
      <c r="N350" s="80">
        <v>-0.25</v>
      </c>
      <c r="O350" s="80" t="str">
        <f>IF(COUNT(R349:R357)=COUNTIF(R349:R357,0),"Unanimidade",_xlfn.CONCAT(COUNTIF(R349:R357,0)," x ",COUNTIF(R349:R357,"&lt;&gt;0")))</f>
        <v>Unanimidade</v>
      </c>
      <c r="P350" s="33" t="s">
        <v>39</v>
      </c>
      <c r="Q350" s="34">
        <v>-0.25</v>
      </c>
      <c r="R350" s="38">
        <f t="shared" si="12"/>
        <v>0</v>
      </c>
      <c r="S350" s="8">
        <f>1-Português!$T350</f>
        <v>1</v>
      </c>
      <c r="T350" s="8">
        <f>IF(Português!$R350&lt;&gt;0,1,0)</f>
        <v>0</v>
      </c>
      <c r="U350" s="135"/>
      <c r="V350" s="135"/>
      <c r="Y350" s="3"/>
    </row>
    <row r="351" spans="1:25" ht="15" customHeight="1" x14ac:dyDescent="0.3">
      <c r="A351" s="151"/>
      <c r="B351" s="56"/>
      <c r="C351" s="45" t="s">
        <v>23</v>
      </c>
      <c r="D351" s="45"/>
      <c r="E351" s="190">
        <f>M349</f>
        <v>2</v>
      </c>
      <c r="F351" s="190"/>
      <c r="G351" s="190"/>
      <c r="H351" s="67"/>
      <c r="I351" s="57"/>
      <c r="J351" s="151"/>
      <c r="K351" s="78">
        <v>232</v>
      </c>
      <c r="L351" s="79">
        <v>44048</v>
      </c>
      <c r="M351" s="80">
        <v>2</v>
      </c>
      <c r="N351" s="80">
        <v>-0.25</v>
      </c>
      <c r="O351" s="80" t="str">
        <f>IF(COUNT(R349:R357)=COUNTIF(R349:R357,0),"Unanimidade",_xlfn.CONCAT(COUNTIF(R349:R357,0)," x ",COUNTIF(R349:R357,"&lt;&gt;0")))</f>
        <v>Unanimidade</v>
      </c>
      <c r="P351" s="33" t="s">
        <v>24</v>
      </c>
      <c r="Q351" s="34">
        <v>-0.25</v>
      </c>
      <c r="R351" s="38">
        <f t="shared" si="12"/>
        <v>0</v>
      </c>
      <c r="S351" s="8">
        <f>1-Português!$T351</f>
        <v>1</v>
      </c>
      <c r="T351" s="8">
        <f>IF(Português!$R351&lt;&gt;0,1,0)</f>
        <v>0</v>
      </c>
      <c r="U351" s="135"/>
      <c r="V351" s="135"/>
      <c r="Y351" s="3"/>
    </row>
    <row r="352" spans="1:25" ht="15" customHeight="1" x14ac:dyDescent="0.3">
      <c r="A352" s="151"/>
      <c r="B352" s="56"/>
      <c r="C352" s="191">
        <f>K349</f>
        <v>232</v>
      </c>
      <c r="D352" s="191"/>
      <c r="E352" s="190"/>
      <c r="F352" s="190"/>
      <c r="G352" s="190"/>
      <c r="H352" s="68" t="s">
        <v>25</v>
      </c>
      <c r="I352" s="57"/>
      <c r="J352" s="151"/>
      <c r="K352" s="78">
        <v>232</v>
      </c>
      <c r="L352" s="79">
        <v>44048</v>
      </c>
      <c r="M352" s="80">
        <v>2</v>
      </c>
      <c r="N352" s="80">
        <v>-0.25</v>
      </c>
      <c r="O352" s="80" t="str">
        <f>IF(COUNT(R349:R357)=COUNTIF(R349:R357,0),"Unanimidade",_xlfn.CONCAT(COUNTIF(R349:R357,0)," x ",COUNTIF(R349:R357,"&lt;&gt;0")))</f>
        <v>Unanimidade</v>
      </c>
      <c r="P352" s="33" t="s">
        <v>41</v>
      </c>
      <c r="Q352" s="34">
        <v>-0.25</v>
      </c>
      <c r="R352" s="38">
        <f t="shared" si="12"/>
        <v>0</v>
      </c>
      <c r="S352" s="8">
        <f>1-Português!$T352</f>
        <v>1</v>
      </c>
      <c r="T352" s="8">
        <f>IF(Português!$R352&lt;&gt;0,1,0)</f>
        <v>0</v>
      </c>
      <c r="U352" s="135"/>
      <c r="V352" s="135"/>
      <c r="Y352" s="3"/>
    </row>
    <row r="353" spans="1:25" ht="15" customHeight="1" x14ac:dyDescent="0.3">
      <c r="A353" s="151"/>
      <c r="B353" s="56"/>
      <c r="C353" s="191"/>
      <c r="D353" s="191"/>
      <c r="I353" s="57"/>
      <c r="J353" s="151"/>
      <c r="K353" s="78">
        <v>232</v>
      </c>
      <c r="L353" s="79">
        <v>44048</v>
      </c>
      <c r="M353" s="80">
        <v>2</v>
      </c>
      <c r="N353" s="80">
        <v>-0.25</v>
      </c>
      <c r="O353" s="80" t="str">
        <f>IF(COUNT(R349:R357)=COUNTIF(R349:R357,0),"Unanimidade",_xlfn.CONCAT(COUNTIF(R349:R357,0)," x ",COUNTIF(R349:R357,"&lt;&gt;0")))</f>
        <v>Unanimidade</v>
      </c>
      <c r="P353" s="33" t="s">
        <v>42</v>
      </c>
      <c r="Q353" s="34">
        <v>-0.25</v>
      </c>
      <c r="R353" s="38">
        <f t="shared" si="12"/>
        <v>0</v>
      </c>
      <c r="S353" s="8">
        <f>1-Português!$T353</f>
        <v>1</v>
      </c>
      <c r="T353" s="8">
        <f>IF(Português!$R353&lt;&gt;0,1,0)</f>
        <v>0</v>
      </c>
      <c r="U353" s="135"/>
      <c r="V353" s="135"/>
      <c r="Y353" s="3"/>
    </row>
    <row r="354" spans="1:25" ht="15" customHeight="1" x14ac:dyDescent="0.3">
      <c r="A354" s="151"/>
      <c r="B354" s="56"/>
      <c r="C354" s="44"/>
      <c r="D354" s="44"/>
      <c r="E354" s="72" t="s">
        <v>29</v>
      </c>
      <c r="F354" s="89" t="str">
        <f>IF(COUNT(R349:R357)=COUNTIF(R349:R357,0),"Unanimidade",_xlfn.CONCAT(COUNTIF(R349:R357,0)," x ",COUNTIF(R349:R357,"&lt;&gt;0")))</f>
        <v>Unanimidade</v>
      </c>
      <c r="G354" s="67"/>
      <c r="H354" s="67"/>
      <c r="I354" s="57">
        <f>M359</f>
        <v>2.25</v>
      </c>
      <c r="J354" s="151"/>
      <c r="K354" s="78">
        <v>232</v>
      </c>
      <c r="L354" s="79">
        <v>44048</v>
      </c>
      <c r="M354" s="80">
        <v>2</v>
      </c>
      <c r="N354" s="80">
        <v>-0.25</v>
      </c>
      <c r="O354" s="80" t="str">
        <f>IF(COUNT(R349:R357)=COUNTIF(R349:R357,0),"Unanimidade",_xlfn.CONCAT(COUNTIF(R349:R357,0)," x ",COUNTIF(R349:R357,"&lt;&gt;0")))</f>
        <v>Unanimidade</v>
      </c>
      <c r="P354" s="33" t="s">
        <v>40</v>
      </c>
      <c r="Q354" s="34">
        <v>-0.25</v>
      </c>
      <c r="R354" s="38">
        <f t="shared" si="12"/>
        <v>0</v>
      </c>
      <c r="S354" s="8">
        <f>1-Português!$T354</f>
        <v>1</v>
      </c>
      <c r="T354" s="8">
        <f>IF(Português!$R354&lt;&gt;0,1,0)</f>
        <v>0</v>
      </c>
      <c r="U354" s="135"/>
      <c r="V354" s="135"/>
      <c r="Y354" s="3"/>
    </row>
    <row r="355" spans="1:25" ht="15" customHeight="1" x14ac:dyDescent="0.3">
      <c r="A355" s="151"/>
      <c r="B355" s="56"/>
      <c r="C355" s="48">
        <f>L349</f>
        <v>44048</v>
      </c>
      <c r="D355" s="48"/>
      <c r="E355" s="72" t="s">
        <v>35</v>
      </c>
      <c r="F355" s="50">
        <f>M357-M358</f>
        <v>-0.25</v>
      </c>
      <c r="G355" s="49"/>
      <c r="H355" s="51"/>
      <c r="I355" s="57">
        <f>M358</f>
        <v>2.25</v>
      </c>
      <c r="J355" s="151"/>
      <c r="K355" s="78">
        <v>232</v>
      </c>
      <c r="L355" s="79">
        <v>44048</v>
      </c>
      <c r="M355" s="80">
        <v>2</v>
      </c>
      <c r="N355" s="80">
        <v>-0.25</v>
      </c>
      <c r="O355" s="80" t="str">
        <f>IF(COUNT(R349:R357)=COUNTIF(R349:R357,0),"Unanimidade",_xlfn.CONCAT(COUNTIF(R349:R357,0)," x ",COUNTIF(R349:R357,"&lt;&gt;0")))</f>
        <v>Unanimidade</v>
      </c>
      <c r="P355" s="33" t="s">
        <v>37</v>
      </c>
      <c r="Q355" s="34">
        <v>-0.25</v>
      </c>
      <c r="R355" s="38">
        <f t="shared" si="12"/>
        <v>0</v>
      </c>
      <c r="S355" s="8">
        <f>1-Português!$T355</f>
        <v>1</v>
      </c>
      <c r="T355" s="8">
        <f>IF(Português!$R355&lt;&gt;0,1,0)</f>
        <v>0</v>
      </c>
      <c r="U355" s="135"/>
      <c r="V355" s="135"/>
      <c r="Y355" s="3"/>
    </row>
    <row r="356" spans="1:25" ht="15" customHeight="1" x14ac:dyDescent="0.3">
      <c r="A356" s="151"/>
      <c r="B356" s="56"/>
      <c r="C356" s="70"/>
      <c r="D356" s="43"/>
      <c r="E356" s="43"/>
      <c r="F356" s="92"/>
      <c r="G356" s="50"/>
      <c r="H356" s="51"/>
      <c r="I356" s="57">
        <f>M357</f>
        <v>2</v>
      </c>
      <c r="J356" s="151"/>
      <c r="K356" s="78">
        <v>232</v>
      </c>
      <c r="L356" s="79">
        <v>44048</v>
      </c>
      <c r="M356" s="80">
        <v>2</v>
      </c>
      <c r="N356" s="80">
        <v>-0.25</v>
      </c>
      <c r="O356" s="80" t="str">
        <f>IF(COUNT(R349:R357)=COUNTIF(R349:R357,0),"Unanimidade",_xlfn.CONCAT(COUNTIF(R349:R357,0)," x ",COUNTIF(R349:R357,"&lt;&gt;0")))</f>
        <v>Unanimidade</v>
      </c>
      <c r="P356" s="33" t="s">
        <v>30</v>
      </c>
      <c r="Q356" s="34">
        <v>-0.25</v>
      </c>
      <c r="R356" s="38">
        <f t="shared" si="12"/>
        <v>0</v>
      </c>
      <c r="S356" s="8">
        <f>1-Português!$T356</f>
        <v>1</v>
      </c>
      <c r="T356" s="8">
        <f>IF(Português!$R356&lt;&gt;0,1,0)</f>
        <v>0</v>
      </c>
      <c r="U356" s="135"/>
      <c r="V356" s="135"/>
      <c r="Y356" s="3"/>
    </row>
    <row r="357" spans="1:25" ht="15" customHeight="1" thickBot="1" x14ac:dyDescent="0.35">
      <c r="A357" s="151"/>
      <c r="B357" s="58"/>
      <c r="C357" s="71"/>
      <c r="D357" s="59"/>
      <c r="E357" s="100"/>
      <c r="F357" s="100"/>
      <c r="G357" s="60"/>
      <c r="H357" s="61"/>
      <c r="I357" s="62">
        <f>M356</f>
        <v>2</v>
      </c>
      <c r="J357" s="151"/>
      <c r="K357" s="81">
        <v>232</v>
      </c>
      <c r="L357" s="82">
        <v>44048</v>
      </c>
      <c r="M357" s="83">
        <v>2</v>
      </c>
      <c r="N357" s="83">
        <v>-0.25</v>
      </c>
      <c r="O357" s="83" t="str">
        <f>IF(COUNT(R349:R357)=COUNTIF(R349:R357,0),"Unanimidade",_xlfn.CONCAT(COUNTIF(R349:R357,0)," x ",COUNTIF(R349:R357,"&lt;&gt;0")))</f>
        <v>Unanimidade</v>
      </c>
      <c r="P357" s="39" t="s">
        <v>38</v>
      </c>
      <c r="Q357" s="40">
        <v>-0.25</v>
      </c>
      <c r="R357" s="41">
        <f t="shared" si="12"/>
        <v>0</v>
      </c>
      <c r="S357" s="8">
        <f>1-Português!$T357</f>
        <v>1</v>
      </c>
      <c r="T357" s="8">
        <f>IF(Português!$R357&lt;&gt;0,1,0)</f>
        <v>0</v>
      </c>
      <c r="U357" s="135"/>
      <c r="V357" s="135"/>
      <c r="Y357" s="3"/>
    </row>
    <row r="358" spans="1:25" ht="15" customHeight="1" x14ac:dyDescent="0.3">
      <c r="A358" s="151"/>
      <c r="B358" s="53"/>
      <c r="C358" s="69"/>
      <c r="D358" s="54"/>
      <c r="E358" s="93"/>
      <c r="F358" s="94"/>
      <c r="G358" s="94"/>
      <c r="H358" s="99"/>
      <c r="I358" s="55"/>
      <c r="J358" s="151"/>
      <c r="K358" s="75">
        <v>231</v>
      </c>
      <c r="L358" s="76">
        <v>43999</v>
      </c>
      <c r="M358" s="77">
        <v>2.25</v>
      </c>
      <c r="N358" s="77">
        <v>-0.75</v>
      </c>
      <c r="O358" s="77" t="str">
        <f>IF(COUNT(R358:R365)=COUNTIF(R358:R365,0),"Unanimidade",_xlfn.CONCAT(COUNTIF(R358:R365,0)," x ",COUNTIF(R358:R365,"&lt;&gt;0")))</f>
        <v>Unanimidade</v>
      </c>
      <c r="P358" s="35" t="s">
        <v>21</v>
      </c>
      <c r="Q358" s="36">
        <v>-0.75</v>
      </c>
      <c r="R358" s="37">
        <f t="shared" si="12"/>
        <v>0</v>
      </c>
      <c r="S358" s="8">
        <f>1-Português!$T358</f>
        <v>1</v>
      </c>
      <c r="T358" s="8">
        <f>IF(Português!$R358&lt;&gt;0,1,0)</f>
        <v>0</v>
      </c>
      <c r="U358" s="135"/>
      <c r="V358" s="135"/>
      <c r="Y358" s="3"/>
    </row>
    <row r="359" spans="1:25" ht="15" customHeight="1" x14ac:dyDescent="0.3">
      <c r="A359" s="151"/>
      <c r="B359" s="56"/>
      <c r="C359" s="70"/>
      <c r="D359" s="43"/>
      <c r="E359" s="46"/>
      <c r="F359" s="90" t="str">
        <f>IF(M365=M366,"Manutenção em",IF(M365&gt;M366,"Aumento para","Redução para"))</f>
        <v>Redução para</v>
      </c>
      <c r="G359" s="47"/>
      <c r="H359" s="52"/>
      <c r="I359" s="57"/>
      <c r="J359" s="151"/>
      <c r="K359" s="78">
        <v>231</v>
      </c>
      <c r="L359" s="79">
        <v>43999</v>
      </c>
      <c r="M359" s="80">
        <v>2.25</v>
      </c>
      <c r="N359" s="80">
        <v>-0.75</v>
      </c>
      <c r="O359" s="80" t="str">
        <f>IF(COUNT(R358:R365)=COUNTIF(R358:R365,0),"Unanimidade",_xlfn.CONCAT(COUNTIF(R358:R365,0)," x ",COUNTIF(R358:R365,"&lt;&gt;0")))</f>
        <v>Unanimidade</v>
      </c>
      <c r="P359" s="33" t="s">
        <v>39</v>
      </c>
      <c r="Q359" s="34">
        <v>-0.75</v>
      </c>
      <c r="R359" s="38">
        <f t="shared" si="12"/>
        <v>0</v>
      </c>
      <c r="S359" s="8">
        <f>1-Português!$T359</f>
        <v>1</v>
      </c>
      <c r="T359" s="8">
        <f>IF(Português!$R359&lt;&gt;0,1,0)</f>
        <v>0</v>
      </c>
      <c r="U359" s="135"/>
      <c r="V359" s="135"/>
      <c r="Y359" s="3"/>
    </row>
    <row r="360" spans="1:25" ht="15" customHeight="1" x14ac:dyDescent="0.3">
      <c r="A360" s="151"/>
      <c r="B360" s="56"/>
      <c r="C360" s="45" t="s">
        <v>23</v>
      </c>
      <c r="D360" s="45"/>
      <c r="E360" s="190">
        <f>M358</f>
        <v>2.25</v>
      </c>
      <c r="F360" s="190"/>
      <c r="G360" s="190"/>
      <c r="H360" s="67"/>
      <c r="I360" s="57"/>
      <c r="J360" s="151"/>
      <c r="K360" s="78">
        <v>231</v>
      </c>
      <c r="L360" s="79">
        <v>43999</v>
      </c>
      <c r="M360" s="80">
        <v>2.25</v>
      </c>
      <c r="N360" s="80">
        <v>-0.75</v>
      </c>
      <c r="O360" s="80" t="str">
        <f>IF(COUNT(R358:R365)=COUNTIF(R358:R365,0),"Unanimidade",_xlfn.CONCAT(COUNTIF(R358:R365,0)," x ",COUNTIF(R358:R365,"&lt;&gt;0")))</f>
        <v>Unanimidade</v>
      </c>
      <c r="P360" s="33" t="s">
        <v>24</v>
      </c>
      <c r="Q360" s="34">
        <v>-0.75</v>
      </c>
      <c r="R360" s="38">
        <f t="shared" si="12"/>
        <v>0</v>
      </c>
      <c r="S360" s="8">
        <f>1-Português!$T360</f>
        <v>1</v>
      </c>
      <c r="T360" s="8">
        <f>IF(Português!$R360&lt;&gt;0,1,0)</f>
        <v>0</v>
      </c>
      <c r="U360" s="135"/>
      <c r="V360" s="135"/>
      <c r="Y360" s="3"/>
    </row>
    <row r="361" spans="1:25" ht="15" customHeight="1" x14ac:dyDescent="0.3">
      <c r="A361" s="151"/>
      <c r="B361" s="56"/>
      <c r="C361" s="191">
        <f>K358</f>
        <v>231</v>
      </c>
      <c r="D361" s="191"/>
      <c r="E361" s="190"/>
      <c r="F361" s="190"/>
      <c r="G361" s="190"/>
      <c r="H361" s="68" t="s">
        <v>25</v>
      </c>
      <c r="I361" s="57"/>
      <c r="J361" s="151"/>
      <c r="K361" s="78">
        <v>231</v>
      </c>
      <c r="L361" s="79">
        <v>43999</v>
      </c>
      <c r="M361" s="80">
        <v>2.25</v>
      </c>
      <c r="N361" s="80">
        <v>-0.75</v>
      </c>
      <c r="O361" s="80" t="str">
        <f>IF(COUNT(R358:R365)=COUNTIF(R358:R365,0),"Unanimidade",_xlfn.CONCAT(COUNTIF(R358:R365,0)," x ",COUNTIF(R358:R365,"&lt;&gt;0")))</f>
        <v>Unanimidade</v>
      </c>
      <c r="P361" s="33" t="s">
        <v>42</v>
      </c>
      <c r="Q361" s="34">
        <v>-0.75</v>
      </c>
      <c r="R361" s="38">
        <f t="shared" si="12"/>
        <v>0</v>
      </c>
      <c r="S361" s="8">
        <f>1-Português!$T361</f>
        <v>1</v>
      </c>
      <c r="T361" s="8">
        <f>IF(Português!$R361&lt;&gt;0,1,0)</f>
        <v>0</v>
      </c>
      <c r="U361" s="135"/>
      <c r="V361" s="135"/>
      <c r="Y361" s="3"/>
    </row>
    <row r="362" spans="1:25" ht="15" customHeight="1" x14ac:dyDescent="0.3">
      <c r="A362" s="151"/>
      <c r="B362" s="56"/>
      <c r="C362" s="191"/>
      <c r="D362" s="191"/>
      <c r="I362" s="57">
        <f>M367</f>
        <v>3</v>
      </c>
      <c r="J362" s="151"/>
      <c r="K362" s="78">
        <v>231</v>
      </c>
      <c r="L362" s="79">
        <v>43999</v>
      </c>
      <c r="M362" s="80">
        <v>2.25</v>
      </c>
      <c r="N362" s="80">
        <v>-0.75</v>
      </c>
      <c r="O362" s="80" t="str">
        <f>IF(COUNT(R358:R365)=COUNTIF(R358:R365,0),"Unanimidade",_xlfn.CONCAT(COUNTIF(R358:R365,0)," x ",COUNTIF(R358:R365,"&lt;&gt;0")))</f>
        <v>Unanimidade</v>
      </c>
      <c r="P362" s="33" t="s">
        <v>40</v>
      </c>
      <c r="Q362" s="34">
        <v>-0.75</v>
      </c>
      <c r="R362" s="38">
        <f t="shared" si="12"/>
        <v>0</v>
      </c>
      <c r="S362" s="8">
        <f>1-Português!$T362</f>
        <v>1</v>
      </c>
      <c r="T362" s="8">
        <f>IF(Português!$R362&lt;&gt;0,1,0)</f>
        <v>0</v>
      </c>
      <c r="U362" s="135"/>
      <c r="V362" s="135"/>
      <c r="Y362" s="3"/>
    </row>
    <row r="363" spans="1:25" ht="15" customHeight="1" x14ac:dyDescent="0.3">
      <c r="A363" s="151"/>
      <c r="B363" s="56"/>
      <c r="C363" s="44"/>
      <c r="D363" s="44"/>
      <c r="E363" s="72" t="s">
        <v>29</v>
      </c>
      <c r="F363" s="89" t="str">
        <f>IF(COUNT(R358:R366)=COUNTIF(R358:R366,0),"Unanimidade",_xlfn.CONCAT(COUNTIF(R358:R366,0)," x ",COUNTIF(R358:R366,"&lt;&gt;0")))</f>
        <v>Unanimidade</v>
      </c>
      <c r="G363" s="67"/>
      <c r="H363" s="67"/>
      <c r="I363" s="57">
        <f>M366</f>
        <v>3</v>
      </c>
      <c r="J363" s="151"/>
      <c r="K363" s="78">
        <v>231</v>
      </c>
      <c r="L363" s="79">
        <v>43999</v>
      </c>
      <c r="M363" s="80">
        <v>2.25</v>
      </c>
      <c r="N363" s="80">
        <v>-0.75</v>
      </c>
      <c r="O363" s="80" t="str">
        <f>IF(COUNT(R358:R365)=COUNTIF(R358:R365,0),"Unanimidade",_xlfn.CONCAT(COUNTIF(R358:R365,0)," x ",COUNTIF(R358:R365,"&lt;&gt;0")))</f>
        <v>Unanimidade</v>
      </c>
      <c r="P363" s="33" t="s">
        <v>37</v>
      </c>
      <c r="Q363" s="34">
        <v>-0.75</v>
      </c>
      <c r="R363" s="38">
        <f t="shared" si="12"/>
        <v>0</v>
      </c>
      <c r="S363" s="8">
        <f>1-Português!$T363</f>
        <v>1</v>
      </c>
      <c r="T363" s="8">
        <f>IF(Português!$R363&lt;&gt;0,1,0)</f>
        <v>0</v>
      </c>
      <c r="U363" s="135"/>
      <c r="V363" s="135"/>
      <c r="Y363" s="3"/>
    </row>
    <row r="364" spans="1:25" ht="15" customHeight="1" x14ac:dyDescent="0.3">
      <c r="A364" s="151"/>
      <c r="B364" s="56"/>
      <c r="C364" s="48">
        <f>L358</f>
        <v>43999</v>
      </c>
      <c r="D364" s="48"/>
      <c r="E364" s="72" t="s">
        <v>35</v>
      </c>
      <c r="F364" s="50">
        <f>M365-M366</f>
        <v>-0.75</v>
      </c>
      <c r="G364" s="49"/>
      <c r="H364" s="51"/>
      <c r="I364" s="57">
        <f>M365</f>
        <v>2.25</v>
      </c>
      <c r="J364" s="151"/>
      <c r="K364" s="78">
        <v>231</v>
      </c>
      <c r="L364" s="79">
        <v>43999</v>
      </c>
      <c r="M364" s="80">
        <v>2.25</v>
      </c>
      <c r="N364" s="80">
        <v>-0.75</v>
      </c>
      <c r="O364" s="80" t="str">
        <f>IF(COUNT(R358:R365)=COUNTIF(R358:R365,0),"Unanimidade",_xlfn.CONCAT(COUNTIF(R358:R365,0)," x ",COUNTIF(R358:R365,"&lt;&gt;0")))</f>
        <v>Unanimidade</v>
      </c>
      <c r="P364" s="33" t="s">
        <v>30</v>
      </c>
      <c r="Q364" s="34">
        <v>-0.75</v>
      </c>
      <c r="R364" s="38">
        <f t="shared" si="12"/>
        <v>0</v>
      </c>
      <c r="S364" s="8">
        <f>1-Português!$T364</f>
        <v>1</v>
      </c>
      <c r="T364" s="8">
        <f>IF(Português!$R364&lt;&gt;0,1,0)</f>
        <v>0</v>
      </c>
      <c r="U364" s="135"/>
      <c r="V364" s="135"/>
      <c r="Y364" s="3"/>
    </row>
    <row r="365" spans="1:25" ht="15" customHeight="1" thickBot="1" x14ac:dyDescent="0.35">
      <c r="A365" s="151"/>
      <c r="B365" s="56"/>
      <c r="C365" s="70"/>
      <c r="D365" s="43"/>
      <c r="E365" s="43"/>
      <c r="F365" s="92"/>
      <c r="G365" s="50"/>
      <c r="H365" s="51"/>
      <c r="I365" s="57">
        <f>M364</f>
        <v>2.25</v>
      </c>
      <c r="J365" s="151"/>
      <c r="K365" s="81">
        <v>231</v>
      </c>
      <c r="L365" s="82">
        <v>43999</v>
      </c>
      <c r="M365" s="83">
        <v>2.25</v>
      </c>
      <c r="N365" s="83">
        <v>-0.75</v>
      </c>
      <c r="O365" s="83" t="str">
        <f>IF(COUNT(R358:R365)=COUNTIF(R358:R365,0),"Unanimidade",_xlfn.CONCAT(COUNTIF(R358:R365,0)," x ",COUNTIF(R358:R365,"&lt;&gt;0")))</f>
        <v>Unanimidade</v>
      </c>
      <c r="P365" s="39" t="s">
        <v>38</v>
      </c>
      <c r="Q365" s="40">
        <v>-0.75</v>
      </c>
      <c r="R365" s="41">
        <f t="shared" si="12"/>
        <v>0</v>
      </c>
      <c r="S365" s="8">
        <f>1-Português!$T365</f>
        <v>1</v>
      </c>
      <c r="T365" s="8">
        <f>IF(Português!$R365&lt;&gt;0,1,0)</f>
        <v>0</v>
      </c>
      <c r="U365" s="135"/>
      <c r="V365" s="135"/>
      <c r="Y365" s="3"/>
    </row>
    <row r="366" spans="1:25" ht="15" customHeight="1" x14ac:dyDescent="0.3">
      <c r="A366" s="151"/>
      <c r="B366" s="53"/>
      <c r="C366" s="69"/>
      <c r="D366" s="54"/>
      <c r="E366" s="93"/>
      <c r="F366" s="94"/>
      <c r="G366" s="94"/>
      <c r="H366" s="99"/>
      <c r="I366" s="55"/>
      <c r="J366" s="151"/>
      <c r="K366" s="75">
        <v>230</v>
      </c>
      <c r="L366" s="76">
        <v>43957</v>
      </c>
      <c r="M366" s="77">
        <v>3</v>
      </c>
      <c r="N366" s="77">
        <v>-0.75</v>
      </c>
      <c r="O366" s="77" t="str">
        <f>IF(COUNT(R366:R373)=COUNTIF(R366:R373,0),"Unanimidade",_xlfn.CONCAT(COUNTIF(R366:R373,0)," x ",COUNTIF(R366:R373,"&lt;&gt;0")))</f>
        <v>Unanimidade</v>
      </c>
      <c r="P366" s="35" t="s">
        <v>21</v>
      </c>
      <c r="Q366" s="36">
        <v>-0.75</v>
      </c>
      <c r="R366" s="37">
        <f t="shared" si="12"/>
        <v>0</v>
      </c>
      <c r="S366" s="8">
        <f>1-Português!$T366</f>
        <v>1</v>
      </c>
      <c r="T366" s="8">
        <f>IF(Português!$R366&lt;&gt;0,1,0)</f>
        <v>0</v>
      </c>
      <c r="U366" s="135"/>
      <c r="V366" s="135"/>
      <c r="Y366" s="3"/>
    </row>
    <row r="367" spans="1:25" ht="15" customHeight="1" x14ac:dyDescent="0.3">
      <c r="A367" s="151"/>
      <c r="B367" s="56"/>
      <c r="C367" s="70"/>
      <c r="D367" s="43"/>
      <c r="E367" s="46"/>
      <c r="F367" s="90" t="str">
        <f>IF(M373=M374,"Manutenção em",IF(M373&gt;M374,"Aumento para","Redução para"))</f>
        <v>Redução para</v>
      </c>
      <c r="G367" s="47"/>
      <c r="H367" s="52"/>
      <c r="I367" s="57"/>
      <c r="J367" s="151"/>
      <c r="K367" s="78">
        <v>230</v>
      </c>
      <c r="L367" s="79">
        <v>43957</v>
      </c>
      <c r="M367" s="80">
        <v>3</v>
      </c>
      <c r="N367" s="80">
        <v>-0.75</v>
      </c>
      <c r="O367" s="80" t="str">
        <f>IF(COUNT(R366:R373)=COUNTIF(R366:R373,0),"Unanimidade",_xlfn.CONCAT(COUNTIF(R366:R373,0)," x ",COUNTIF(R366:R373,"&lt;&gt;0")))</f>
        <v>Unanimidade</v>
      </c>
      <c r="P367" s="33" t="s">
        <v>39</v>
      </c>
      <c r="Q367" s="34">
        <v>-0.75</v>
      </c>
      <c r="R367" s="38">
        <f t="shared" si="12"/>
        <v>0</v>
      </c>
      <c r="S367" s="8">
        <f>1-Português!$T367</f>
        <v>1</v>
      </c>
      <c r="T367" s="8">
        <f>IF(Português!$R367&lt;&gt;0,1,0)</f>
        <v>0</v>
      </c>
      <c r="U367" s="135"/>
      <c r="V367" s="135"/>
      <c r="Y367" s="3"/>
    </row>
    <row r="368" spans="1:25" ht="15" customHeight="1" x14ac:dyDescent="0.3">
      <c r="A368" s="151"/>
      <c r="B368" s="56"/>
      <c r="C368" s="45" t="s">
        <v>23</v>
      </c>
      <c r="D368" s="45"/>
      <c r="E368" s="190">
        <f>M366</f>
        <v>3</v>
      </c>
      <c r="F368" s="190"/>
      <c r="G368" s="190"/>
      <c r="H368" s="67"/>
      <c r="I368" s="57"/>
      <c r="J368" s="151"/>
      <c r="K368" s="78">
        <v>230</v>
      </c>
      <c r="L368" s="79">
        <v>43957</v>
      </c>
      <c r="M368" s="80">
        <v>3</v>
      </c>
      <c r="N368" s="80">
        <v>-0.75</v>
      </c>
      <c r="O368" s="80" t="str">
        <f>IF(COUNT(R366:R373)=COUNTIF(R366:R373,0),"Unanimidade",_xlfn.CONCAT(COUNTIF(R366:R373,0)," x ",COUNTIF(R366:R373,"&lt;&gt;0")))</f>
        <v>Unanimidade</v>
      </c>
      <c r="P368" s="33" t="s">
        <v>24</v>
      </c>
      <c r="Q368" s="34">
        <v>-0.75</v>
      </c>
      <c r="R368" s="38">
        <f t="shared" si="12"/>
        <v>0</v>
      </c>
      <c r="S368" s="8">
        <f>1-Português!$T368</f>
        <v>1</v>
      </c>
      <c r="T368" s="8">
        <f>IF(Português!$R368&lt;&gt;0,1,0)</f>
        <v>0</v>
      </c>
      <c r="U368" s="135"/>
      <c r="V368" s="135"/>
      <c r="Y368" s="3"/>
    </row>
    <row r="369" spans="1:25" ht="15" customHeight="1" x14ac:dyDescent="0.3">
      <c r="A369" s="151"/>
      <c r="B369" s="56"/>
      <c r="C369" s="191">
        <f>K366</f>
        <v>230</v>
      </c>
      <c r="D369" s="191"/>
      <c r="E369" s="190"/>
      <c r="F369" s="190"/>
      <c r="G369" s="190"/>
      <c r="H369" s="68" t="s">
        <v>25</v>
      </c>
      <c r="I369" s="57"/>
      <c r="J369" s="151"/>
      <c r="K369" s="78">
        <v>230</v>
      </c>
      <c r="L369" s="79">
        <v>43957</v>
      </c>
      <c r="M369" s="80">
        <v>3</v>
      </c>
      <c r="N369" s="80">
        <v>-0.75</v>
      </c>
      <c r="O369" s="80" t="str">
        <f>IF(COUNT(R366:R373)=COUNTIF(R366:R373,0),"Unanimidade",_xlfn.CONCAT(COUNTIF(R366:R373,0)," x ",COUNTIF(R366:R373,"&lt;&gt;0")))</f>
        <v>Unanimidade</v>
      </c>
      <c r="P369" s="33" t="s">
        <v>41</v>
      </c>
      <c r="Q369" s="34">
        <v>-0.75</v>
      </c>
      <c r="R369" s="38">
        <f t="shared" si="12"/>
        <v>0</v>
      </c>
      <c r="S369" s="8">
        <f>1-Português!$T369</f>
        <v>1</v>
      </c>
      <c r="T369" s="8">
        <f>IF(Português!$R369&lt;&gt;0,1,0)</f>
        <v>0</v>
      </c>
      <c r="U369" s="135"/>
      <c r="V369" s="135"/>
      <c r="Y369" s="3"/>
    </row>
    <row r="370" spans="1:25" ht="15" customHeight="1" x14ac:dyDescent="0.3">
      <c r="A370" s="151"/>
      <c r="B370" s="56"/>
      <c r="C370" s="191"/>
      <c r="D370" s="191"/>
      <c r="I370" s="57">
        <f>M375</f>
        <v>3.75</v>
      </c>
      <c r="J370" s="151"/>
      <c r="K370" s="78">
        <v>230</v>
      </c>
      <c r="L370" s="79">
        <v>43957</v>
      </c>
      <c r="M370" s="80">
        <v>3</v>
      </c>
      <c r="N370" s="80">
        <v>-0.75</v>
      </c>
      <c r="O370" s="80" t="str">
        <f>IF(COUNT(R366:R373)=COUNTIF(R366:R373,0),"Unanimidade",_xlfn.CONCAT(COUNTIF(R366:R373,0)," x ",COUNTIF(R366:R373,"&lt;&gt;0")))</f>
        <v>Unanimidade</v>
      </c>
      <c r="P370" s="33" t="s">
        <v>42</v>
      </c>
      <c r="Q370" s="34">
        <v>-0.75</v>
      </c>
      <c r="R370" s="38">
        <f t="shared" si="12"/>
        <v>0</v>
      </c>
      <c r="S370" s="8">
        <f>1-Português!$T370</f>
        <v>1</v>
      </c>
      <c r="T370" s="8">
        <f>IF(Português!$R370&lt;&gt;0,1,0)</f>
        <v>0</v>
      </c>
      <c r="U370" s="135"/>
      <c r="V370" s="135"/>
      <c r="Y370" s="3"/>
    </row>
    <row r="371" spans="1:25" ht="15" customHeight="1" x14ac:dyDescent="0.3">
      <c r="A371" s="151"/>
      <c r="B371" s="56"/>
      <c r="C371" s="44"/>
      <c r="D371" s="44"/>
      <c r="E371" s="72" t="s">
        <v>29</v>
      </c>
      <c r="F371" s="89" t="str">
        <f>IF(COUNT(R366:R374)=COUNTIF(R366:R374,0),"Unanimidade",_xlfn.CONCAT(COUNTIF(R366:R374,0)," x ",COUNTIF(R366:R374,"&lt;&gt;0")))</f>
        <v>Unanimidade</v>
      </c>
      <c r="G371" s="67"/>
      <c r="H371" s="67"/>
      <c r="I371" s="57">
        <f>M374</f>
        <v>3.75</v>
      </c>
      <c r="J371" s="151"/>
      <c r="K371" s="78">
        <v>230</v>
      </c>
      <c r="L371" s="79">
        <v>43957</v>
      </c>
      <c r="M371" s="80">
        <v>3</v>
      </c>
      <c r="N371" s="80">
        <v>-0.75</v>
      </c>
      <c r="O371" s="80" t="str">
        <f>IF(COUNT(R366:R373)=COUNTIF(R366:R373,0),"Unanimidade",_xlfn.CONCAT(COUNTIF(R366:R373,0)," x ",COUNTIF(R366:R373,"&lt;&gt;0")))</f>
        <v>Unanimidade</v>
      </c>
      <c r="P371" s="33" t="s">
        <v>37</v>
      </c>
      <c r="Q371" s="34">
        <v>-0.75</v>
      </c>
      <c r="R371" s="38">
        <f t="shared" si="12"/>
        <v>0</v>
      </c>
      <c r="S371" s="8">
        <f>1-Português!$T371</f>
        <v>1</v>
      </c>
      <c r="T371" s="8">
        <f>IF(Português!$R371&lt;&gt;0,1,0)</f>
        <v>0</v>
      </c>
      <c r="U371" s="135"/>
      <c r="V371" s="135"/>
      <c r="Y371" s="3"/>
    </row>
    <row r="372" spans="1:25" ht="15" customHeight="1" x14ac:dyDescent="0.3">
      <c r="A372" s="151"/>
      <c r="B372" s="56"/>
      <c r="C372" s="48">
        <f>L366</f>
        <v>43957</v>
      </c>
      <c r="D372" s="48"/>
      <c r="E372" s="72" t="s">
        <v>35</v>
      </c>
      <c r="F372" s="50">
        <f>M373-M374</f>
        <v>-0.75</v>
      </c>
      <c r="G372" s="49"/>
      <c r="H372" s="51"/>
      <c r="I372" s="57">
        <f>M373</f>
        <v>3</v>
      </c>
      <c r="J372" s="151"/>
      <c r="K372" s="78">
        <v>230</v>
      </c>
      <c r="L372" s="79">
        <v>43957</v>
      </c>
      <c r="M372" s="80">
        <v>3</v>
      </c>
      <c r="N372" s="80">
        <v>-0.75</v>
      </c>
      <c r="O372" s="80" t="str">
        <f>IF(COUNT(R366:R373)=COUNTIF(R366:R373,0),"Unanimidade",_xlfn.CONCAT(COUNTIF(R366:R373,0)," x ",COUNTIF(R366:R373,"&lt;&gt;0")))</f>
        <v>Unanimidade</v>
      </c>
      <c r="P372" s="33" t="s">
        <v>30</v>
      </c>
      <c r="Q372" s="34">
        <v>-0.75</v>
      </c>
      <c r="R372" s="38">
        <f t="shared" si="12"/>
        <v>0</v>
      </c>
      <c r="S372" s="8">
        <f>1-Português!$T372</f>
        <v>1</v>
      </c>
      <c r="T372" s="8">
        <f>IF(Português!$R372&lt;&gt;0,1,0)</f>
        <v>0</v>
      </c>
      <c r="U372" s="135"/>
      <c r="V372" s="135"/>
      <c r="Y372" s="3"/>
    </row>
    <row r="373" spans="1:25" ht="15" customHeight="1" thickBot="1" x14ac:dyDescent="0.35">
      <c r="A373" s="151"/>
      <c r="B373" s="56"/>
      <c r="C373" s="70"/>
      <c r="D373" s="43"/>
      <c r="E373" s="43"/>
      <c r="F373" s="92"/>
      <c r="G373" s="50"/>
      <c r="H373" s="51"/>
      <c r="I373" s="57">
        <f>M372</f>
        <v>3</v>
      </c>
      <c r="J373" s="151"/>
      <c r="K373" s="81">
        <v>230</v>
      </c>
      <c r="L373" s="82">
        <v>43957</v>
      </c>
      <c r="M373" s="83">
        <v>3</v>
      </c>
      <c r="N373" s="83">
        <v>-0.75</v>
      </c>
      <c r="O373" s="83" t="str">
        <f>IF(COUNT(R366:R373)=COUNTIF(R366:R373,0),"Unanimidade",_xlfn.CONCAT(COUNTIF(R366:R373,0)," x ",COUNTIF(R366:R373,"&lt;&gt;0")))</f>
        <v>Unanimidade</v>
      </c>
      <c r="P373" s="39" t="s">
        <v>38</v>
      </c>
      <c r="Q373" s="40">
        <v>-0.75</v>
      </c>
      <c r="R373" s="41">
        <f t="shared" si="12"/>
        <v>0</v>
      </c>
      <c r="S373" s="8">
        <f>1-Português!$T373</f>
        <v>1</v>
      </c>
      <c r="T373" s="8">
        <f>IF(Português!$R373&lt;&gt;0,1,0)</f>
        <v>0</v>
      </c>
      <c r="U373" s="135"/>
      <c r="V373" s="135"/>
      <c r="Y373" s="3"/>
    </row>
    <row r="374" spans="1:25" ht="15" customHeight="1" x14ac:dyDescent="0.3">
      <c r="A374" s="151"/>
      <c r="B374" s="53"/>
      <c r="C374" s="69"/>
      <c r="D374" s="54"/>
      <c r="E374" s="93"/>
      <c r="F374" s="94"/>
      <c r="G374" s="94"/>
      <c r="H374" s="99"/>
      <c r="I374" s="55"/>
      <c r="J374" s="151"/>
      <c r="K374" s="75">
        <v>229</v>
      </c>
      <c r="L374" s="76">
        <v>43908</v>
      </c>
      <c r="M374" s="77">
        <v>3.75</v>
      </c>
      <c r="N374" s="77">
        <v>-0.5</v>
      </c>
      <c r="O374" s="77" t="str">
        <f>IF(COUNT(R374:R382)=COUNTIF(R374:R382,0),"Unanimidade",_xlfn.CONCAT(COUNTIF(R374:R382,0)," x ",COUNTIF(R374:R382,"&lt;&gt;0")))</f>
        <v>Unanimidade</v>
      </c>
      <c r="P374" s="35" t="s">
        <v>21</v>
      </c>
      <c r="Q374" s="36">
        <v>-0.5</v>
      </c>
      <c r="R374" s="37">
        <f t="shared" si="12"/>
        <v>0</v>
      </c>
      <c r="S374" s="8">
        <f>1-Português!$T374</f>
        <v>1</v>
      </c>
      <c r="T374" s="8">
        <f>IF(Português!$R374&lt;&gt;0,1,0)</f>
        <v>0</v>
      </c>
      <c r="U374" s="135"/>
      <c r="V374" s="135"/>
      <c r="Y374" s="3"/>
    </row>
    <row r="375" spans="1:25" ht="15" customHeight="1" x14ac:dyDescent="0.3">
      <c r="A375" s="151"/>
      <c r="B375" s="56"/>
      <c r="C375" s="70"/>
      <c r="D375" s="43"/>
      <c r="E375" s="46"/>
      <c r="F375" s="90" t="str">
        <f>IF(M382=M383,"Manutenção em",IF(M382&gt;M383,"Aumento para","Redução para"))</f>
        <v>Redução para</v>
      </c>
      <c r="G375" s="47"/>
      <c r="H375" s="52"/>
      <c r="I375" s="57"/>
      <c r="J375" s="151"/>
      <c r="K375" s="78">
        <v>229</v>
      </c>
      <c r="L375" s="79">
        <v>43908</v>
      </c>
      <c r="M375" s="80">
        <v>3.75</v>
      </c>
      <c r="N375" s="80">
        <v>-0.5</v>
      </c>
      <c r="O375" s="80" t="str">
        <f>IF(COUNT(R374:R382)=COUNTIF(R374:R382,0),"Unanimidade",_xlfn.CONCAT(COUNTIF(R374:R382,0)," x ",COUNTIF(R374:R382,"&lt;&gt;0")))</f>
        <v>Unanimidade</v>
      </c>
      <c r="P375" s="33" t="s">
        <v>39</v>
      </c>
      <c r="Q375" s="34">
        <v>-0.5</v>
      </c>
      <c r="R375" s="38">
        <f t="shared" si="12"/>
        <v>0</v>
      </c>
      <c r="S375" s="8">
        <f>1-Português!$T375</f>
        <v>1</v>
      </c>
      <c r="T375" s="8">
        <f>IF(Português!$R375&lt;&gt;0,1,0)</f>
        <v>0</v>
      </c>
      <c r="U375" s="135"/>
      <c r="V375" s="135"/>
      <c r="Y375" s="3"/>
    </row>
    <row r="376" spans="1:25" ht="15" customHeight="1" x14ac:dyDescent="0.3">
      <c r="A376" s="151"/>
      <c r="B376" s="56"/>
      <c r="C376" s="45" t="s">
        <v>23</v>
      </c>
      <c r="D376" s="45"/>
      <c r="E376" s="190">
        <f>M374</f>
        <v>3.75</v>
      </c>
      <c r="F376" s="190"/>
      <c r="G376" s="190"/>
      <c r="H376" s="67"/>
      <c r="I376" s="57"/>
      <c r="J376" s="151"/>
      <c r="K376" s="78">
        <v>229</v>
      </c>
      <c r="L376" s="79">
        <v>43908</v>
      </c>
      <c r="M376" s="80">
        <v>3.75</v>
      </c>
      <c r="N376" s="80">
        <v>-0.5</v>
      </c>
      <c r="O376" s="80" t="str">
        <f>IF(COUNT(R374:R382)=COUNTIF(R374:R382,0),"Unanimidade",_xlfn.CONCAT(COUNTIF(R374:R382,0)," x ",COUNTIF(R374:R382,"&lt;&gt;0")))</f>
        <v>Unanimidade</v>
      </c>
      <c r="P376" s="33" t="s">
        <v>24</v>
      </c>
      <c r="Q376" s="34">
        <v>-0.5</v>
      </c>
      <c r="R376" s="38">
        <f t="shared" si="12"/>
        <v>0</v>
      </c>
      <c r="S376" s="8">
        <f>1-Português!$T376</f>
        <v>1</v>
      </c>
      <c r="T376" s="8">
        <f>IF(Português!$R376&lt;&gt;0,1,0)</f>
        <v>0</v>
      </c>
      <c r="U376" s="135"/>
      <c r="V376" s="135"/>
      <c r="Y376" s="3"/>
    </row>
    <row r="377" spans="1:25" ht="15" customHeight="1" x14ac:dyDescent="0.3">
      <c r="A377" s="151"/>
      <c r="B377" s="56"/>
      <c r="C377" s="191">
        <f>K374</f>
        <v>229</v>
      </c>
      <c r="D377" s="191"/>
      <c r="E377" s="190"/>
      <c r="F377" s="190"/>
      <c r="G377" s="190"/>
      <c r="H377" s="68" t="s">
        <v>25</v>
      </c>
      <c r="I377" s="57"/>
      <c r="J377" s="151"/>
      <c r="K377" s="78">
        <v>229</v>
      </c>
      <c r="L377" s="79">
        <v>43908</v>
      </c>
      <c r="M377" s="80">
        <v>3.75</v>
      </c>
      <c r="N377" s="80">
        <v>-0.5</v>
      </c>
      <c r="O377" s="80" t="str">
        <f>IF(COUNT(R374:R382)=COUNTIF(R374:R382,0),"Unanimidade",_xlfn.CONCAT(COUNTIF(R374:R382,0)," x ",COUNTIF(R374:R382,"&lt;&gt;0")))</f>
        <v>Unanimidade</v>
      </c>
      <c r="P377" s="33" t="s">
        <v>41</v>
      </c>
      <c r="Q377" s="34">
        <v>-0.5</v>
      </c>
      <c r="R377" s="38">
        <f t="shared" si="12"/>
        <v>0</v>
      </c>
      <c r="S377" s="8">
        <f>1-Português!$T377</f>
        <v>1</v>
      </c>
      <c r="T377" s="8">
        <f>IF(Português!$R377&lt;&gt;0,1,0)</f>
        <v>0</v>
      </c>
      <c r="U377" s="135"/>
      <c r="V377" s="135"/>
      <c r="Y377" s="3"/>
    </row>
    <row r="378" spans="1:25" ht="15" customHeight="1" x14ac:dyDescent="0.3">
      <c r="A378" s="151"/>
      <c r="B378" s="56"/>
      <c r="C378" s="191"/>
      <c r="D378" s="191"/>
      <c r="I378" s="57"/>
      <c r="J378" s="151"/>
      <c r="K378" s="78">
        <v>229</v>
      </c>
      <c r="L378" s="79">
        <v>43908</v>
      </c>
      <c r="M378" s="80">
        <v>3.75</v>
      </c>
      <c r="N378" s="80">
        <v>-0.5</v>
      </c>
      <c r="O378" s="80" t="str">
        <f>IF(COUNT(R374:R382)=COUNTIF(R374:R382,0),"Unanimidade",_xlfn.CONCAT(COUNTIF(R374:R382,0)," x ",COUNTIF(R374:R382,"&lt;&gt;0")))</f>
        <v>Unanimidade</v>
      </c>
      <c r="P378" s="33" t="s">
        <v>42</v>
      </c>
      <c r="Q378" s="34">
        <v>-0.5</v>
      </c>
      <c r="R378" s="38">
        <f t="shared" si="12"/>
        <v>0</v>
      </c>
      <c r="S378" s="8">
        <f>1-Português!$T378</f>
        <v>1</v>
      </c>
      <c r="T378" s="8">
        <f>IF(Português!$R378&lt;&gt;0,1,0)</f>
        <v>0</v>
      </c>
      <c r="U378" s="135"/>
      <c r="V378" s="135"/>
      <c r="Y378" s="3"/>
    </row>
    <row r="379" spans="1:25" ht="15" customHeight="1" x14ac:dyDescent="0.3">
      <c r="A379" s="151"/>
      <c r="B379" s="56"/>
      <c r="C379" s="44"/>
      <c r="D379" s="44"/>
      <c r="E379" s="72" t="s">
        <v>29</v>
      </c>
      <c r="F379" s="89" t="str">
        <f>IF(COUNT(R374:R382)=COUNTIF(R374:R382,0),"Unanimidade",_xlfn.CONCAT(COUNTIF(R374:R382,0)," x ",COUNTIF(R374:R382,"&lt;&gt;0")))</f>
        <v>Unanimidade</v>
      </c>
      <c r="G379" s="67"/>
      <c r="H379" s="67"/>
      <c r="I379" s="57">
        <f>M384</f>
        <v>4.25</v>
      </c>
      <c r="J379" s="151"/>
      <c r="K379" s="78">
        <v>229</v>
      </c>
      <c r="L379" s="79">
        <v>43908</v>
      </c>
      <c r="M379" s="80">
        <v>3.75</v>
      </c>
      <c r="N379" s="80">
        <v>-0.5</v>
      </c>
      <c r="O379" s="80" t="str">
        <f>IF(COUNT(R374:R382)=COUNTIF(R374:R382,0),"Unanimidade",_xlfn.CONCAT(COUNTIF(R374:R382,0)," x ",COUNTIF(R374:R382,"&lt;&gt;0")))</f>
        <v>Unanimidade</v>
      </c>
      <c r="P379" s="33" t="s">
        <v>40</v>
      </c>
      <c r="Q379" s="34">
        <v>-0.5</v>
      </c>
      <c r="R379" s="38">
        <f t="shared" si="12"/>
        <v>0</v>
      </c>
      <c r="S379" s="8">
        <f>1-Português!$T379</f>
        <v>1</v>
      </c>
      <c r="T379" s="8">
        <f>IF(Português!$R379&lt;&gt;0,1,0)</f>
        <v>0</v>
      </c>
      <c r="U379" s="135"/>
      <c r="V379" s="135"/>
      <c r="Y379" s="3"/>
    </row>
    <row r="380" spans="1:25" ht="15" customHeight="1" x14ac:dyDescent="0.3">
      <c r="A380" s="151"/>
      <c r="B380" s="56"/>
      <c r="C380" s="48">
        <f>L374</f>
        <v>43908</v>
      </c>
      <c r="D380" s="48"/>
      <c r="E380" s="72" t="s">
        <v>35</v>
      </c>
      <c r="F380" s="50">
        <f>M382-M383</f>
        <v>-0.5</v>
      </c>
      <c r="G380" s="49"/>
      <c r="H380" s="51"/>
      <c r="I380" s="57">
        <f>M383</f>
        <v>4.25</v>
      </c>
      <c r="J380" s="151"/>
      <c r="K380" s="78">
        <v>229</v>
      </c>
      <c r="L380" s="79">
        <v>43908</v>
      </c>
      <c r="M380" s="80">
        <v>3.75</v>
      </c>
      <c r="N380" s="80">
        <v>-0.5</v>
      </c>
      <c r="O380" s="80" t="str">
        <f>IF(COUNT(R374:R382)=COUNTIF(R374:R382,0),"Unanimidade",_xlfn.CONCAT(COUNTIF(R374:R382,0)," x ",COUNTIF(R374:R382,"&lt;&gt;0")))</f>
        <v>Unanimidade</v>
      </c>
      <c r="P380" s="33" t="s">
        <v>37</v>
      </c>
      <c r="Q380" s="34">
        <v>-0.5</v>
      </c>
      <c r="R380" s="38">
        <f t="shared" si="12"/>
        <v>0</v>
      </c>
      <c r="S380" s="8">
        <f>1-Português!$T380</f>
        <v>1</v>
      </c>
      <c r="T380" s="8">
        <f>IF(Português!$R380&lt;&gt;0,1,0)</f>
        <v>0</v>
      </c>
      <c r="U380" s="135"/>
      <c r="V380" s="135"/>
      <c r="Y380" s="3"/>
    </row>
    <row r="381" spans="1:25" ht="15" customHeight="1" x14ac:dyDescent="0.3">
      <c r="A381" s="151"/>
      <c r="B381" s="56"/>
      <c r="C381" s="70"/>
      <c r="D381" s="43"/>
      <c r="E381" s="43"/>
      <c r="F381" s="92"/>
      <c r="G381" s="50"/>
      <c r="H381" s="51"/>
      <c r="I381" s="57">
        <f>M382</f>
        <v>3.75</v>
      </c>
      <c r="J381" s="151"/>
      <c r="K381" s="78">
        <v>229</v>
      </c>
      <c r="L381" s="79">
        <v>43908</v>
      </c>
      <c r="M381" s="80">
        <v>3.75</v>
      </c>
      <c r="N381" s="80">
        <v>-0.5</v>
      </c>
      <c r="O381" s="80" t="str">
        <f>IF(COUNT(R374:R382)=COUNTIF(R374:R382,0),"Unanimidade",_xlfn.CONCAT(COUNTIF(R374:R382,0)," x ",COUNTIF(R374:R382,"&lt;&gt;0")))</f>
        <v>Unanimidade</v>
      </c>
      <c r="P381" s="33" t="s">
        <v>30</v>
      </c>
      <c r="Q381" s="34">
        <v>-0.5</v>
      </c>
      <c r="R381" s="38">
        <f t="shared" si="12"/>
        <v>0</v>
      </c>
      <c r="S381" s="8">
        <f>1-Português!$T381</f>
        <v>1</v>
      </c>
      <c r="T381" s="8">
        <f>IF(Português!$R381&lt;&gt;0,1,0)</f>
        <v>0</v>
      </c>
      <c r="U381" s="135"/>
      <c r="V381" s="135"/>
      <c r="Y381" s="3"/>
    </row>
    <row r="382" spans="1:25" ht="15" customHeight="1" thickBot="1" x14ac:dyDescent="0.35">
      <c r="A382" s="151"/>
      <c r="B382" s="58"/>
      <c r="C382" s="71"/>
      <c r="D382" s="59"/>
      <c r="E382" s="100"/>
      <c r="F382" s="100"/>
      <c r="G382" s="60"/>
      <c r="H382" s="61"/>
      <c r="I382" s="62">
        <f>M381</f>
        <v>3.75</v>
      </c>
      <c r="J382" s="151"/>
      <c r="K382" s="81">
        <v>229</v>
      </c>
      <c r="L382" s="82">
        <v>43908</v>
      </c>
      <c r="M382" s="83">
        <v>3.75</v>
      </c>
      <c r="N382" s="83">
        <v>-0.5</v>
      </c>
      <c r="O382" s="83" t="str">
        <f>IF(COUNT(R374:R382)=COUNTIF(R374:R382,0),"Unanimidade",_xlfn.CONCAT(COUNTIF(R374:R382,0)," x ",COUNTIF(R374:R382,"&lt;&gt;0")))</f>
        <v>Unanimidade</v>
      </c>
      <c r="P382" s="39" t="s">
        <v>38</v>
      </c>
      <c r="Q382" s="40">
        <v>-0.5</v>
      </c>
      <c r="R382" s="41">
        <f t="shared" si="12"/>
        <v>0</v>
      </c>
      <c r="S382" s="8">
        <f>1-Português!$T382</f>
        <v>1</v>
      </c>
      <c r="T382" s="8">
        <f>IF(Português!$R382&lt;&gt;0,1,0)</f>
        <v>0</v>
      </c>
      <c r="U382" s="135"/>
      <c r="V382" s="135"/>
      <c r="Y382" s="3"/>
    </row>
    <row r="383" spans="1:25" ht="15" customHeight="1" x14ac:dyDescent="0.3">
      <c r="A383" s="151"/>
      <c r="B383" s="53"/>
      <c r="C383" s="69"/>
      <c r="D383" s="54"/>
      <c r="E383" s="93"/>
      <c r="F383" s="94"/>
      <c r="G383" s="94"/>
      <c r="H383" s="99"/>
      <c r="I383" s="55"/>
      <c r="J383" s="151"/>
      <c r="K383" s="75">
        <v>228</v>
      </c>
      <c r="L383" s="76">
        <v>43866</v>
      </c>
      <c r="M383" s="77">
        <v>4.25</v>
      </c>
      <c r="N383" s="77">
        <v>-0.25</v>
      </c>
      <c r="O383" s="77" t="str">
        <f>IF(COUNT(R383:R391)=COUNTIF(R383:R391,0),"Unanimidade",_xlfn.CONCAT(COUNTIF(R383:R391,0)," x ",COUNTIF(R383:R391,"&lt;&gt;0")))</f>
        <v>Unanimidade</v>
      </c>
      <c r="P383" s="35" t="s">
        <v>21</v>
      </c>
      <c r="Q383" s="36">
        <v>-0.25</v>
      </c>
      <c r="R383" s="37">
        <f t="shared" si="12"/>
        <v>0</v>
      </c>
      <c r="S383" s="8">
        <f>1-Português!$T383</f>
        <v>1</v>
      </c>
      <c r="T383" s="8">
        <f>IF(Português!$R383&lt;&gt;0,1,0)</f>
        <v>0</v>
      </c>
      <c r="U383" s="135"/>
      <c r="V383" s="135"/>
      <c r="Y383" s="3"/>
    </row>
    <row r="384" spans="1:25" ht="15" customHeight="1" x14ac:dyDescent="0.3">
      <c r="A384" s="151"/>
      <c r="B384" s="56"/>
      <c r="C384" s="70"/>
      <c r="D384" s="43"/>
      <c r="E384" s="46"/>
      <c r="F384" s="90" t="str">
        <f>IF(M391=M392,"Manutenção em",IF(M391&gt;M392,"Aumento para","Redução para"))</f>
        <v>Redução para</v>
      </c>
      <c r="G384" s="47"/>
      <c r="H384" s="52"/>
      <c r="I384" s="57"/>
      <c r="J384" s="151"/>
      <c r="K384" s="78">
        <v>228</v>
      </c>
      <c r="L384" s="79">
        <v>43866</v>
      </c>
      <c r="M384" s="80">
        <v>4.25</v>
      </c>
      <c r="N384" s="80">
        <v>-0.25</v>
      </c>
      <c r="O384" s="80" t="str">
        <f>IF(COUNT(R383:R391)=COUNTIF(R383:R391,0),"Unanimidade",_xlfn.CONCAT(COUNTIF(R383:R391,0)," x ",COUNTIF(R383:R391,"&lt;&gt;0")))</f>
        <v>Unanimidade</v>
      </c>
      <c r="P384" s="33" t="s">
        <v>39</v>
      </c>
      <c r="Q384" s="34">
        <v>-0.25</v>
      </c>
      <c r="R384" s="38">
        <f t="shared" si="12"/>
        <v>0</v>
      </c>
      <c r="S384" s="8">
        <f>1-Português!$T384</f>
        <v>1</v>
      </c>
      <c r="T384" s="8">
        <f>IF(Português!$R384&lt;&gt;0,1,0)</f>
        <v>0</v>
      </c>
      <c r="U384" s="135"/>
      <c r="V384" s="135"/>
      <c r="Y384" s="3"/>
    </row>
    <row r="385" spans="1:25" ht="15" customHeight="1" x14ac:dyDescent="0.3">
      <c r="A385" s="151"/>
      <c r="B385" s="56"/>
      <c r="C385" s="45" t="s">
        <v>23</v>
      </c>
      <c r="D385" s="45"/>
      <c r="E385" s="190">
        <f>M383</f>
        <v>4.25</v>
      </c>
      <c r="F385" s="190"/>
      <c r="G385" s="190"/>
      <c r="H385" s="67"/>
      <c r="I385" s="57"/>
      <c r="J385" s="151"/>
      <c r="K385" s="78">
        <v>228</v>
      </c>
      <c r="L385" s="79">
        <v>43866</v>
      </c>
      <c r="M385" s="80">
        <v>4.25</v>
      </c>
      <c r="N385" s="80">
        <v>-0.25</v>
      </c>
      <c r="O385" s="80" t="str">
        <f>IF(COUNT(R383:R391)=COUNTIF(R383:R391,0),"Unanimidade",_xlfn.CONCAT(COUNTIF(R383:R391,0)," x ",COUNTIF(R383:R391,"&lt;&gt;0")))</f>
        <v>Unanimidade</v>
      </c>
      <c r="P385" s="33" t="s">
        <v>24</v>
      </c>
      <c r="Q385" s="34">
        <v>-0.25</v>
      </c>
      <c r="R385" s="38">
        <f t="shared" si="12"/>
        <v>0</v>
      </c>
      <c r="S385" s="8">
        <f>1-Português!$T385</f>
        <v>1</v>
      </c>
      <c r="T385" s="8">
        <f>IF(Português!$R385&lt;&gt;0,1,0)</f>
        <v>0</v>
      </c>
      <c r="U385" s="135"/>
      <c r="V385" s="135"/>
      <c r="Y385" s="3"/>
    </row>
    <row r="386" spans="1:25" ht="15" customHeight="1" x14ac:dyDescent="0.3">
      <c r="A386" s="151"/>
      <c r="B386" s="56"/>
      <c r="C386" s="191">
        <f>K383</f>
        <v>228</v>
      </c>
      <c r="D386" s="191"/>
      <c r="E386" s="190"/>
      <c r="F386" s="190"/>
      <c r="G386" s="190"/>
      <c r="H386" s="68" t="s">
        <v>25</v>
      </c>
      <c r="I386" s="57"/>
      <c r="J386" s="151"/>
      <c r="K386" s="78">
        <v>228</v>
      </c>
      <c r="L386" s="79">
        <v>43866</v>
      </c>
      <c r="M386" s="80">
        <v>4.25</v>
      </c>
      <c r="N386" s="80">
        <v>-0.25</v>
      </c>
      <c r="O386" s="80" t="str">
        <f>IF(COUNT(R383:R391)=COUNTIF(R383:R391,0),"Unanimidade",_xlfn.CONCAT(COUNTIF(R383:R391,0)," x ",COUNTIF(R383:R391,"&lt;&gt;0")))</f>
        <v>Unanimidade</v>
      </c>
      <c r="P386" s="33" t="s">
        <v>41</v>
      </c>
      <c r="Q386" s="34">
        <v>-0.25</v>
      </c>
      <c r="R386" s="38">
        <f t="shared" si="12"/>
        <v>0</v>
      </c>
      <c r="S386" s="8">
        <f>1-Português!$T386</f>
        <v>1</v>
      </c>
      <c r="T386" s="8">
        <f>IF(Português!$R386&lt;&gt;0,1,0)</f>
        <v>0</v>
      </c>
      <c r="U386" s="135"/>
      <c r="V386" s="135"/>
      <c r="Y386" s="3"/>
    </row>
    <row r="387" spans="1:25" ht="15" customHeight="1" x14ac:dyDescent="0.3">
      <c r="A387" s="151"/>
      <c r="B387" s="56"/>
      <c r="C387" s="191"/>
      <c r="D387" s="191"/>
      <c r="I387" s="57"/>
      <c r="J387" s="151"/>
      <c r="K387" s="78">
        <v>228</v>
      </c>
      <c r="L387" s="79">
        <v>43866</v>
      </c>
      <c r="M387" s="80">
        <v>4.25</v>
      </c>
      <c r="N387" s="80">
        <v>-0.25</v>
      </c>
      <c r="O387" s="80" t="str">
        <f>IF(COUNT(R383:R391)=COUNTIF(R383:R391,0),"Unanimidade",_xlfn.CONCAT(COUNTIF(R383:R391,0)," x ",COUNTIF(R383:R391,"&lt;&gt;0")))</f>
        <v>Unanimidade</v>
      </c>
      <c r="P387" s="33" t="s">
        <v>42</v>
      </c>
      <c r="Q387" s="34">
        <v>-0.25</v>
      </c>
      <c r="R387" s="38">
        <f t="shared" si="12"/>
        <v>0</v>
      </c>
      <c r="S387" s="8">
        <f>1-Português!$T387</f>
        <v>1</v>
      </c>
      <c r="T387" s="8">
        <f>IF(Português!$R387&lt;&gt;0,1,0)</f>
        <v>0</v>
      </c>
      <c r="U387" s="135"/>
      <c r="V387" s="135"/>
      <c r="Y387" s="3"/>
    </row>
    <row r="388" spans="1:25" ht="15" customHeight="1" x14ac:dyDescent="0.3">
      <c r="A388" s="151"/>
      <c r="B388" s="56"/>
      <c r="C388" s="44"/>
      <c r="D388" s="44"/>
      <c r="E388" s="72" t="s">
        <v>29</v>
      </c>
      <c r="F388" s="89" t="str">
        <f>IF(COUNT(R383:R391)=COUNTIF(R383:R391,0),"Unanimidade",_xlfn.CONCAT(COUNTIF(R383:R391,0)," x ",COUNTIF(R383:R391,"&lt;&gt;0")))</f>
        <v>Unanimidade</v>
      </c>
      <c r="G388" s="67"/>
      <c r="H388" s="67"/>
      <c r="I388" s="57">
        <f>M393</f>
        <v>4.5</v>
      </c>
      <c r="J388" s="151"/>
      <c r="K388" s="78">
        <v>228</v>
      </c>
      <c r="L388" s="79">
        <v>43866</v>
      </c>
      <c r="M388" s="80">
        <v>4.25</v>
      </c>
      <c r="N388" s="80">
        <v>-0.25</v>
      </c>
      <c r="O388" s="80" t="str">
        <f>IF(COUNT(R383:R391)=COUNTIF(R383:R391,0),"Unanimidade",_xlfn.CONCAT(COUNTIF(R383:R391,0)," x ",COUNTIF(R383:R391,"&lt;&gt;0")))</f>
        <v>Unanimidade</v>
      </c>
      <c r="P388" s="33" t="s">
        <v>40</v>
      </c>
      <c r="Q388" s="34">
        <v>-0.25</v>
      </c>
      <c r="R388" s="38">
        <f t="shared" si="12"/>
        <v>0</v>
      </c>
      <c r="S388" s="8">
        <f>1-Português!$T388</f>
        <v>1</v>
      </c>
      <c r="T388" s="8">
        <f>IF(Português!$R388&lt;&gt;0,1,0)</f>
        <v>0</v>
      </c>
      <c r="U388" s="135"/>
      <c r="V388" s="135"/>
      <c r="Y388" s="3"/>
    </row>
    <row r="389" spans="1:25" ht="15" customHeight="1" x14ac:dyDescent="0.3">
      <c r="A389" s="151"/>
      <c r="B389" s="56"/>
      <c r="C389" s="48">
        <f>L383</f>
        <v>43866</v>
      </c>
      <c r="D389" s="48"/>
      <c r="E389" s="72" t="s">
        <v>35</v>
      </c>
      <c r="F389" s="50">
        <f>M391-M392</f>
        <v>-0.25</v>
      </c>
      <c r="G389" s="49"/>
      <c r="H389" s="51"/>
      <c r="I389" s="57">
        <f>M392</f>
        <v>4.5</v>
      </c>
      <c r="J389" s="151"/>
      <c r="K389" s="78">
        <v>228</v>
      </c>
      <c r="L389" s="79">
        <v>43866</v>
      </c>
      <c r="M389" s="80">
        <v>4.25</v>
      </c>
      <c r="N389" s="80">
        <v>-0.25</v>
      </c>
      <c r="O389" s="80" t="str">
        <f>IF(COUNT(R383:R391)=COUNTIF(R383:R391,0),"Unanimidade",_xlfn.CONCAT(COUNTIF(R383:R391,0)," x ",COUNTIF(R383:R391,"&lt;&gt;0")))</f>
        <v>Unanimidade</v>
      </c>
      <c r="P389" s="33" t="s">
        <v>37</v>
      </c>
      <c r="Q389" s="34">
        <v>-0.25</v>
      </c>
      <c r="R389" s="38">
        <f t="shared" si="12"/>
        <v>0</v>
      </c>
      <c r="S389" s="8">
        <f>1-Português!$T389</f>
        <v>1</v>
      </c>
      <c r="T389" s="8">
        <f>IF(Português!$R389&lt;&gt;0,1,0)</f>
        <v>0</v>
      </c>
      <c r="U389" s="135"/>
      <c r="V389" s="135"/>
      <c r="Y389" s="3"/>
    </row>
    <row r="390" spans="1:25" ht="15" customHeight="1" x14ac:dyDescent="0.3">
      <c r="A390" s="151"/>
      <c r="B390" s="56"/>
      <c r="C390" s="70"/>
      <c r="D390" s="43"/>
      <c r="E390" s="43"/>
      <c r="F390" s="92"/>
      <c r="G390" s="50"/>
      <c r="H390" s="51"/>
      <c r="I390" s="57">
        <f>M391</f>
        <v>4.25</v>
      </c>
      <c r="J390" s="151"/>
      <c r="K390" s="78">
        <v>228</v>
      </c>
      <c r="L390" s="79">
        <v>43866</v>
      </c>
      <c r="M390" s="80">
        <v>4.25</v>
      </c>
      <c r="N390" s="80">
        <v>-0.25</v>
      </c>
      <c r="O390" s="80" t="str">
        <f>IF(COUNT(R383:R391)=COUNTIF(R383:R391,0),"Unanimidade",_xlfn.CONCAT(COUNTIF(R383:R391,0)," x ",COUNTIF(R383:R391,"&lt;&gt;0")))</f>
        <v>Unanimidade</v>
      </c>
      <c r="P390" s="33" t="s">
        <v>30</v>
      </c>
      <c r="Q390" s="34">
        <v>-0.25</v>
      </c>
      <c r="R390" s="38">
        <f t="shared" si="12"/>
        <v>0</v>
      </c>
      <c r="S390" s="8">
        <f>1-Português!$T390</f>
        <v>1</v>
      </c>
      <c r="T390" s="8">
        <f>IF(Português!$R390&lt;&gt;0,1,0)</f>
        <v>0</v>
      </c>
      <c r="U390" s="135"/>
      <c r="V390" s="135"/>
      <c r="Y390" s="3"/>
    </row>
    <row r="391" spans="1:25" ht="15" customHeight="1" thickBot="1" x14ac:dyDescent="0.35">
      <c r="A391" s="151"/>
      <c r="B391" s="58"/>
      <c r="C391" s="71"/>
      <c r="D391" s="59"/>
      <c r="E391" s="100"/>
      <c r="F391" s="100"/>
      <c r="G391" s="60"/>
      <c r="H391" s="61"/>
      <c r="I391" s="62">
        <f>M390</f>
        <v>4.25</v>
      </c>
      <c r="J391" s="151"/>
      <c r="K391" s="81">
        <v>228</v>
      </c>
      <c r="L391" s="82">
        <v>43866</v>
      </c>
      <c r="M391" s="83">
        <v>4.25</v>
      </c>
      <c r="N391" s="83">
        <v>-0.25</v>
      </c>
      <c r="O391" s="83" t="str">
        <f>IF(COUNT(R383:R391)=COUNTIF(R383:R391,0),"Unanimidade",_xlfn.CONCAT(COUNTIF(R383:R391,0)," x ",COUNTIF(R383:R391,"&lt;&gt;0")))</f>
        <v>Unanimidade</v>
      </c>
      <c r="P391" s="39" t="s">
        <v>38</v>
      </c>
      <c r="Q391" s="40">
        <v>-0.25</v>
      </c>
      <c r="R391" s="41">
        <f t="shared" si="12"/>
        <v>0</v>
      </c>
      <c r="S391" s="8">
        <f>1-Português!$T391</f>
        <v>1</v>
      </c>
      <c r="T391" s="8">
        <f>IF(Português!$R391&lt;&gt;0,1,0)</f>
        <v>0</v>
      </c>
      <c r="U391" s="135"/>
      <c r="V391" s="135"/>
      <c r="Y391" s="3"/>
    </row>
    <row r="392" spans="1:25" ht="15" customHeight="1" x14ac:dyDescent="0.3">
      <c r="A392" s="151"/>
      <c r="B392" s="53"/>
      <c r="C392" s="69"/>
      <c r="D392" s="54"/>
      <c r="E392" s="93"/>
      <c r="F392" s="94"/>
      <c r="G392" s="94"/>
      <c r="H392" s="99"/>
      <c r="I392" s="55"/>
      <c r="J392" s="151"/>
      <c r="K392" s="75">
        <v>227</v>
      </c>
      <c r="L392" s="76">
        <v>43810</v>
      </c>
      <c r="M392" s="77">
        <v>4.5</v>
      </c>
      <c r="N392" s="77">
        <v>-0.5</v>
      </c>
      <c r="O392" s="77" t="str">
        <f>IF(COUNT(R392:R400)=COUNTIF(R392:R400,0),"Unanimidade",_xlfn.CONCAT(COUNTIF(R392:R400,0)," x ",COUNTIF(R392:R400,"&lt;&gt;0")))</f>
        <v>Unanimidade</v>
      </c>
      <c r="P392" s="35" t="s">
        <v>21</v>
      </c>
      <c r="Q392" s="36">
        <v>-0.5</v>
      </c>
      <c r="R392" s="37">
        <f t="shared" si="12"/>
        <v>0</v>
      </c>
      <c r="S392" s="8">
        <f>1-Português!$T392</f>
        <v>1</v>
      </c>
      <c r="T392" s="8">
        <f>IF(Português!$R392&lt;&gt;0,1,0)</f>
        <v>0</v>
      </c>
      <c r="U392" s="135"/>
      <c r="V392" s="135"/>
      <c r="Y392" s="3"/>
    </row>
    <row r="393" spans="1:25" ht="15" customHeight="1" x14ac:dyDescent="0.3">
      <c r="A393" s="151"/>
      <c r="B393" s="56"/>
      <c r="C393" s="70"/>
      <c r="D393" s="43"/>
      <c r="E393" s="46"/>
      <c r="F393" s="90" t="str">
        <f>IF(M400=M401,"Manutenção em",IF(M400&gt;M401,"Aumento para","Redução para"))</f>
        <v>Redução para</v>
      </c>
      <c r="G393" s="47"/>
      <c r="H393" s="52"/>
      <c r="I393" s="57"/>
      <c r="J393" s="151"/>
      <c r="K393" s="78">
        <v>227</v>
      </c>
      <c r="L393" s="79">
        <v>43810</v>
      </c>
      <c r="M393" s="80">
        <v>4.5</v>
      </c>
      <c r="N393" s="80">
        <v>-0.5</v>
      </c>
      <c r="O393" s="80" t="str">
        <f>IF(COUNT(R392:R400)=COUNTIF(R392:R400,0),"Unanimidade",_xlfn.CONCAT(COUNTIF(R392:R400,0)," x ",COUNTIF(R392:R400,"&lt;&gt;0")))</f>
        <v>Unanimidade</v>
      </c>
      <c r="P393" s="33" t="s">
        <v>39</v>
      </c>
      <c r="Q393" s="34">
        <v>-0.5</v>
      </c>
      <c r="R393" s="38">
        <f t="shared" si="12"/>
        <v>0</v>
      </c>
      <c r="S393" s="8">
        <f>1-Português!$T393</f>
        <v>1</v>
      </c>
      <c r="T393" s="8">
        <f>IF(Português!$R393&lt;&gt;0,1,0)</f>
        <v>0</v>
      </c>
      <c r="U393" s="135"/>
      <c r="V393" s="135"/>
      <c r="Y393" s="3"/>
    </row>
    <row r="394" spans="1:25" ht="15" customHeight="1" x14ac:dyDescent="0.3">
      <c r="A394" s="151"/>
      <c r="B394" s="56"/>
      <c r="C394" s="45" t="s">
        <v>23</v>
      </c>
      <c r="D394" s="45"/>
      <c r="E394" s="190">
        <f>M392</f>
        <v>4.5</v>
      </c>
      <c r="F394" s="190"/>
      <c r="G394" s="190"/>
      <c r="H394" s="67"/>
      <c r="I394" s="57"/>
      <c r="J394" s="151"/>
      <c r="K394" s="78">
        <v>227</v>
      </c>
      <c r="L394" s="79">
        <v>43810</v>
      </c>
      <c r="M394" s="80">
        <v>4.5</v>
      </c>
      <c r="N394" s="80">
        <v>-0.5</v>
      </c>
      <c r="O394" s="80" t="str">
        <f>IF(COUNT(R392:R400)=COUNTIF(R392:R400,0),"Unanimidade",_xlfn.CONCAT(COUNTIF(R392:R400,0)," x ",COUNTIF(R392:R400,"&lt;&gt;0")))</f>
        <v>Unanimidade</v>
      </c>
      <c r="P394" s="33" t="s">
        <v>24</v>
      </c>
      <c r="Q394" s="34">
        <v>-0.5</v>
      </c>
      <c r="R394" s="38">
        <f t="shared" si="12"/>
        <v>0</v>
      </c>
      <c r="S394" s="8">
        <f>1-Português!$T394</f>
        <v>1</v>
      </c>
      <c r="T394" s="8">
        <f>IF(Português!$R394&lt;&gt;0,1,0)</f>
        <v>0</v>
      </c>
      <c r="U394" s="135"/>
      <c r="V394" s="135"/>
      <c r="Y394" s="3"/>
    </row>
    <row r="395" spans="1:25" ht="15" customHeight="1" x14ac:dyDescent="0.3">
      <c r="A395" s="151"/>
      <c r="B395" s="56"/>
      <c r="C395" s="191">
        <f>K392</f>
        <v>227</v>
      </c>
      <c r="D395" s="191"/>
      <c r="E395" s="190"/>
      <c r="F395" s="190"/>
      <c r="G395" s="190"/>
      <c r="H395" s="68" t="s">
        <v>25</v>
      </c>
      <c r="I395" s="57"/>
      <c r="J395" s="151"/>
      <c r="K395" s="78">
        <v>227</v>
      </c>
      <c r="L395" s="79">
        <v>43810</v>
      </c>
      <c r="M395" s="80">
        <v>4.5</v>
      </c>
      <c r="N395" s="80">
        <v>-0.5</v>
      </c>
      <c r="O395" s="80" t="str">
        <f>IF(COUNT(R392:R400)=COUNTIF(R392:R400,0),"Unanimidade",_xlfn.CONCAT(COUNTIF(R392:R400,0)," x ",COUNTIF(R392:R400,"&lt;&gt;0")))</f>
        <v>Unanimidade</v>
      </c>
      <c r="P395" s="33" t="s">
        <v>41</v>
      </c>
      <c r="Q395" s="34">
        <v>-0.5</v>
      </c>
      <c r="R395" s="38">
        <f t="shared" si="12"/>
        <v>0</v>
      </c>
      <c r="S395" s="8">
        <f>1-Português!$T395</f>
        <v>1</v>
      </c>
      <c r="T395" s="8">
        <f>IF(Português!$R395&lt;&gt;0,1,0)</f>
        <v>0</v>
      </c>
      <c r="U395" s="135"/>
      <c r="V395" s="135"/>
      <c r="Y395" s="3"/>
    </row>
    <row r="396" spans="1:25" ht="15" customHeight="1" x14ac:dyDescent="0.3">
      <c r="A396" s="151"/>
      <c r="B396" s="56"/>
      <c r="C396" s="191"/>
      <c r="D396" s="191"/>
      <c r="I396" s="57"/>
      <c r="J396" s="151"/>
      <c r="K396" s="78">
        <v>227</v>
      </c>
      <c r="L396" s="79">
        <v>43810</v>
      </c>
      <c r="M396" s="80">
        <v>4.5</v>
      </c>
      <c r="N396" s="80">
        <v>-0.5</v>
      </c>
      <c r="O396" s="80" t="str">
        <f>IF(COUNT(R392:R400)=COUNTIF(R392:R400,0),"Unanimidade",_xlfn.CONCAT(COUNTIF(R392:R400,0)," x ",COUNTIF(R392:R400,"&lt;&gt;0")))</f>
        <v>Unanimidade</v>
      </c>
      <c r="P396" s="33" t="s">
        <v>42</v>
      </c>
      <c r="Q396" s="34">
        <v>-0.5</v>
      </c>
      <c r="R396" s="38">
        <f t="shared" si="12"/>
        <v>0</v>
      </c>
      <c r="S396" s="8">
        <f>1-Português!$T396</f>
        <v>1</v>
      </c>
      <c r="T396" s="8">
        <f>IF(Português!$R396&lt;&gt;0,1,0)</f>
        <v>0</v>
      </c>
      <c r="U396" s="135"/>
      <c r="V396" s="135"/>
      <c r="Y396" s="3"/>
    </row>
    <row r="397" spans="1:25" ht="15" customHeight="1" x14ac:dyDescent="0.3">
      <c r="A397" s="151"/>
      <c r="B397" s="56"/>
      <c r="C397" s="44"/>
      <c r="D397" s="44"/>
      <c r="E397" s="72" t="s">
        <v>29</v>
      </c>
      <c r="F397" s="89" t="str">
        <f>IF(COUNT(R392:R400)=COUNTIF(R392:R400,0),"Unanimidade",_xlfn.CONCAT(COUNTIF(R392:R400,0)," x ",COUNTIF(R392:R400,"&lt;&gt;0")))</f>
        <v>Unanimidade</v>
      </c>
      <c r="G397" s="67"/>
      <c r="H397" s="67"/>
      <c r="I397" s="57">
        <f>M402</f>
        <v>5</v>
      </c>
      <c r="J397" s="151"/>
      <c r="K397" s="78">
        <v>227</v>
      </c>
      <c r="L397" s="79">
        <v>43810</v>
      </c>
      <c r="M397" s="80">
        <v>4.5</v>
      </c>
      <c r="N397" s="80">
        <v>-0.5</v>
      </c>
      <c r="O397" s="80" t="str">
        <f>IF(COUNT(R392:R400)=COUNTIF(R392:R400,0),"Unanimidade",_xlfn.CONCAT(COUNTIF(R392:R400,0)," x ",COUNTIF(R392:R400,"&lt;&gt;0")))</f>
        <v>Unanimidade</v>
      </c>
      <c r="P397" s="33" t="s">
        <v>40</v>
      </c>
      <c r="Q397" s="34">
        <v>-0.5</v>
      </c>
      <c r="R397" s="38">
        <f t="shared" si="12"/>
        <v>0</v>
      </c>
      <c r="S397" s="8">
        <f>1-Português!$T397</f>
        <v>1</v>
      </c>
      <c r="T397" s="8">
        <f>IF(Português!$R397&lt;&gt;0,1,0)</f>
        <v>0</v>
      </c>
      <c r="U397" s="135"/>
      <c r="V397" s="135"/>
      <c r="Y397" s="3"/>
    </row>
    <row r="398" spans="1:25" ht="15" customHeight="1" x14ac:dyDescent="0.3">
      <c r="A398" s="151"/>
      <c r="B398" s="56"/>
      <c r="C398" s="48">
        <f>L392</f>
        <v>43810</v>
      </c>
      <c r="D398" s="48"/>
      <c r="E398" s="72" t="s">
        <v>35</v>
      </c>
      <c r="F398" s="50">
        <f>M400-M401</f>
        <v>-0.5</v>
      </c>
      <c r="G398" s="49"/>
      <c r="H398" s="51"/>
      <c r="I398" s="57">
        <f>M401</f>
        <v>5</v>
      </c>
      <c r="J398" s="151"/>
      <c r="K398" s="78">
        <v>227</v>
      </c>
      <c r="L398" s="79">
        <v>43810</v>
      </c>
      <c r="M398" s="80">
        <v>4.5</v>
      </c>
      <c r="N398" s="80">
        <v>-0.5</v>
      </c>
      <c r="O398" s="80" t="str">
        <f>IF(COUNT(R392:R400)=COUNTIF(R392:R400,0),"Unanimidade",_xlfn.CONCAT(COUNTIF(R392:R400,0)," x ",COUNTIF(R392:R400,"&lt;&gt;0")))</f>
        <v>Unanimidade</v>
      </c>
      <c r="P398" s="33" t="s">
        <v>37</v>
      </c>
      <c r="Q398" s="34">
        <v>-0.5</v>
      </c>
      <c r="R398" s="38">
        <f t="shared" si="12"/>
        <v>0</v>
      </c>
      <c r="S398" s="8">
        <f>1-Português!$T398</f>
        <v>1</v>
      </c>
      <c r="T398" s="8">
        <f>IF(Português!$R398&lt;&gt;0,1,0)</f>
        <v>0</v>
      </c>
      <c r="U398" s="135"/>
      <c r="V398" s="135"/>
      <c r="Y398" s="3"/>
    </row>
    <row r="399" spans="1:25" ht="15" customHeight="1" x14ac:dyDescent="0.3">
      <c r="A399" s="151"/>
      <c r="B399" s="56"/>
      <c r="C399" s="70"/>
      <c r="D399" s="43"/>
      <c r="E399" s="43"/>
      <c r="F399" s="92"/>
      <c r="G399" s="50"/>
      <c r="H399" s="51"/>
      <c r="I399" s="57">
        <f>M400</f>
        <v>4.5</v>
      </c>
      <c r="J399" s="151"/>
      <c r="K399" s="78">
        <v>227</v>
      </c>
      <c r="L399" s="79">
        <v>43810</v>
      </c>
      <c r="M399" s="80">
        <v>4.5</v>
      </c>
      <c r="N399" s="80">
        <v>-0.5</v>
      </c>
      <c r="O399" s="80" t="str">
        <f>IF(COUNT(R392:R400)=COUNTIF(R392:R400,0),"Unanimidade",_xlfn.CONCAT(COUNTIF(R392:R400,0)," x ",COUNTIF(R392:R400,"&lt;&gt;0")))</f>
        <v>Unanimidade</v>
      </c>
      <c r="P399" s="33" t="s">
        <v>30</v>
      </c>
      <c r="Q399" s="34">
        <v>-0.5</v>
      </c>
      <c r="R399" s="38">
        <f t="shared" si="12"/>
        <v>0</v>
      </c>
      <c r="S399" s="8">
        <f>1-Português!$T399</f>
        <v>1</v>
      </c>
      <c r="T399" s="8">
        <f>IF(Português!$R399&lt;&gt;0,1,0)</f>
        <v>0</v>
      </c>
      <c r="U399" s="135"/>
      <c r="V399" s="135"/>
      <c r="Y399" s="3"/>
    </row>
    <row r="400" spans="1:25" ht="15" customHeight="1" thickBot="1" x14ac:dyDescent="0.35">
      <c r="A400" s="151"/>
      <c r="B400" s="58"/>
      <c r="C400" s="71"/>
      <c r="D400" s="59"/>
      <c r="E400" s="100"/>
      <c r="F400" s="100"/>
      <c r="G400" s="60"/>
      <c r="H400" s="61"/>
      <c r="I400" s="62">
        <f>M399</f>
        <v>4.5</v>
      </c>
      <c r="J400" s="151"/>
      <c r="K400" s="81">
        <v>227</v>
      </c>
      <c r="L400" s="82">
        <v>43810</v>
      </c>
      <c r="M400" s="83">
        <v>4.5</v>
      </c>
      <c r="N400" s="83">
        <v>-0.5</v>
      </c>
      <c r="O400" s="83" t="str">
        <f>IF(COUNT(R392:R400)=COUNTIF(R392:R400,0),"Unanimidade",_xlfn.CONCAT(COUNTIF(R392:R400,0)," x ",COUNTIF(R392:R400,"&lt;&gt;0")))</f>
        <v>Unanimidade</v>
      </c>
      <c r="P400" s="39" t="s">
        <v>38</v>
      </c>
      <c r="Q400" s="40">
        <v>-0.5</v>
      </c>
      <c r="R400" s="41">
        <f t="shared" si="12"/>
        <v>0</v>
      </c>
      <c r="S400" s="8">
        <f>1-Português!$T400</f>
        <v>1</v>
      </c>
      <c r="T400" s="8">
        <f>IF(Português!$R400&lt;&gt;0,1,0)</f>
        <v>0</v>
      </c>
      <c r="U400" s="135"/>
      <c r="V400" s="135"/>
      <c r="Y400" s="3"/>
    </row>
    <row r="401" spans="1:25" ht="15" customHeight="1" x14ac:dyDescent="0.3">
      <c r="A401" s="151"/>
      <c r="B401" s="53"/>
      <c r="C401" s="69"/>
      <c r="D401" s="54"/>
      <c r="E401" s="93"/>
      <c r="F401" s="94"/>
      <c r="G401" s="94"/>
      <c r="H401" s="99"/>
      <c r="I401" s="55"/>
      <c r="J401" s="151"/>
      <c r="K401" s="75">
        <v>226</v>
      </c>
      <c r="L401" s="76">
        <v>43768</v>
      </c>
      <c r="M401" s="77">
        <v>5</v>
      </c>
      <c r="N401" s="77">
        <v>-0.5</v>
      </c>
      <c r="O401" s="77" t="str">
        <f>IF(COUNT(R401:R408)=COUNTIF(R401:R408,0),"Unanimidade",_xlfn.CONCAT(COUNTIF(R401:R408,0)," x ",COUNTIF(R401:R408,"&lt;&gt;0")))</f>
        <v>Unanimidade</v>
      </c>
      <c r="P401" s="35" t="s">
        <v>21</v>
      </c>
      <c r="Q401" s="36">
        <v>-0.5</v>
      </c>
      <c r="R401" s="37">
        <f t="shared" si="12"/>
        <v>0</v>
      </c>
      <c r="S401" s="8">
        <f>1-Português!$T401</f>
        <v>1</v>
      </c>
      <c r="T401" s="8">
        <f>IF(Português!$R401&lt;&gt;0,1,0)</f>
        <v>0</v>
      </c>
      <c r="U401" s="135"/>
      <c r="V401" s="135"/>
      <c r="Y401" s="3"/>
    </row>
    <row r="402" spans="1:25" ht="15" customHeight="1" x14ac:dyDescent="0.3">
      <c r="A402" s="151"/>
      <c r="B402" s="56"/>
      <c r="C402" s="70"/>
      <c r="D402" s="43"/>
      <c r="E402" s="46"/>
      <c r="F402" s="90" t="str">
        <f>IF(M408=M409,"Manutenção em",IF(M408&gt;M409,"Aumento para","Redução para"))</f>
        <v>Redução para</v>
      </c>
      <c r="G402" s="47"/>
      <c r="H402" s="52"/>
      <c r="I402" s="57"/>
      <c r="J402" s="151"/>
      <c r="K402" s="78">
        <v>226</v>
      </c>
      <c r="L402" s="79">
        <v>43768</v>
      </c>
      <c r="M402" s="80">
        <v>5</v>
      </c>
      <c r="N402" s="80">
        <v>-0.5</v>
      </c>
      <c r="O402" s="80" t="str">
        <f>IF(COUNT(R401:R408)=COUNTIF(R401:R408,0),"Unanimidade",_xlfn.CONCAT(COUNTIF(R401:R408,0)," x ",COUNTIF(R401:R408,"&lt;&gt;0")))</f>
        <v>Unanimidade</v>
      </c>
      <c r="P402" s="33" t="s">
        <v>39</v>
      </c>
      <c r="Q402" s="34">
        <v>-0.5</v>
      </c>
      <c r="R402" s="38">
        <f t="shared" si="12"/>
        <v>0</v>
      </c>
      <c r="S402" s="8">
        <f>1-Português!$T402</f>
        <v>1</v>
      </c>
      <c r="T402" s="8">
        <f>IF(Português!$R402&lt;&gt;0,1,0)</f>
        <v>0</v>
      </c>
      <c r="U402" s="135"/>
      <c r="V402" s="135"/>
      <c r="Y402" s="3"/>
    </row>
    <row r="403" spans="1:25" ht="15" customHeight="1" x14ac:dyDescent="0.3">
      <c r="A403" s="151"/>
      <c r="B403" s="56"/>
      <c r="C403" s="45" t="s">
        <v>23</v>
      </c>
      <c r="D403" s="45"/>
      <c r="E403" s="190">
        <f>M401</f>
        <v>5</v>
      </c>
      <c r="F403" s="190"/>
      <c r="G403" s="190"/>
      <c r="H403" s="67"/>
      <c r="I403" s="57"/>
      <c r="J403" s="151"/>
      <c r="K403" s="78">
        <v>226</v>
      </c>
      <c r="L403" s="79">
        <v>43768</v>
      </c>
      <c r="M403" s="80">
        <v>5</v>
      </c>
      <c r="N403" s="80">
        <v>-0.5</v>
      </c>
      <c r="O403" s="80" t="str">
        <f>IF(COUNT(R401:R408)=COUNTIF(R401:R408,0),"Unanimidade",_xlfn.CONCAT(COUNTIF(R401:R408,0)," x ",COUNTIF(R401:R408,"&lt;&gt;0")))</f>
        <v>Unanimidade</v>
      </c>
      <c r="P403" s="33" t="s">
        <v>24</v>
      </c>
      <c r="Q403" s="34">
        <v>-0.5</v>
      </c>
      <c r="R403" s="38">
        <f t="shared" si="12"/>
        <v>0</v>
      </c>
      <c r="S403" s="8">
        <f>1-Português!$T403</f>
        <v>1</v>
      </c>
      <c r="T403" s="8">
        <f>IF(Português!$R403&lt;&gt;0,1,0)</f>
        <v>0</v>
      </c>
      <c r="U403" s="135"/>
      <c r="V403" s="135"/>
      <c r="Y403" s="3"/>
    </row>
    <row r="404" spans="1:25" ht="15" customHeight="1" x14ac:dyDescent="0.3">
      <c r="A404" s="151"/>
      <c r="B404" s="56"/>
      <c r="C404" s="191">
        <f>K401</f>
        <v>226</v>
      </c>
      <c r="D404" s="191"/>
      <c r="E404" s="190"/>
      <c r="F404" s="190"/>
      <c r="G404" s="190"/>
      <c r="H404" s="68" t="s">
        <v>25</v>
      </c>
      <c r="I404" s="57"/>
      <c r="J404" s="151"/>
      <c r="K404" s="78">
        <v>226</v>
      </c>
      <c r="L404" s="79">
        <v>43768</v>
      </c>
      <c r="M404" s="80">
        <v>5</v>
      </c>
      <c r="N404" s="80">
        <v>-0.5</v>
      </c>
      <c r="O404" s="80" t="str">
        <f>IF(COUNT(R401:R408)=COUNTIF(R401:R408,0),"Unanimidade",_xlfn.CONCAT(COUNTIF(R401:R408,0)," x ",COUNTIF(R401:R408,"&lt;&gt;0")))</f>
        <v>Unanimidade</v>
      </c>
      <c r="P404" s="33" t="s">
        <v>42</v>
      </c>
      <c r="Q404" s="34">
        <v>-0.5</v>
      </c>
      <c r="R404" s="38">
        <f t="shared" si="12"/>
        <v>0</v>
      </c>
      <c r="S404" s="8">
        <f>1-Português!$T404</f>
        <v>1</v>
      </c>
      <c r="T404" s="8">
        <f>IF(Português!$R404&lt;&gt;0,1,0)</f>
        <v>0</v>
      </c>
      <c r="U404" s="135"/>
      <c r="V404" s="135"/>
      <c r="Y404" s="3"/>
    </row>
    <row r="405" spans="1:25" ht="15" customHeight="1" x14ac:dyDescent="0.3">
      <c r="A405" s="151"/>
      <c r="B405" s="56"/>
      <c r="C405" s="191"/>
      <c r="D405" s="191"/>
      <c r="I405" s="57">
        <f>M410</f>
        <v>5.5</v>
      </c>
      <c r="J405" s="151"/>
      <c r="K405" s="78">
        <v>226</v>
      </c>
      <c r="L405" s="79">
        <v>43768</v>
      </c>
      <c r="M405" s="80">
        <v>5</v>
      </c>
      <c r="N405" s="80">
        <v>-0.5</v>
      </c>
      <c r="O405" s="80" t="str">
        <f>IF(COUNT(R401:R408)=COUNTIF(R401:R408,0),"Unanimidade",_xlfn.CONCAT(COUNTIF(R401:R408,0)," x ",COUNTIF(R401:R408,"&lt;&gt;0")))</f>
        <v>Unanimidade</v>
      </c>
      <c r="P405" s="33" t="s">
        <v>40</v>
      </c>
      <c r="Q405" s="34">
        <v>-0.5</v>
      </c>
      <c r="R405" s="38">
        <f t="shared" si="12"/>
        <v>0</v>
      </c>
      <c r="S405" s="8">
        <f>1-Português!$T405</f>
        <v>1</v>
      </c>
      <c r="T405" s="8">
        <f>IF(Português!$R405&lt;&gt;0,1,0)</f>
        <v>0</v>
      </c>
      <c r="U405" s="135"/>
      <c r="V405" s="135"/>
      <c r="Y405" s="3"/>
    </row>
    <row r="406" spans="1:25" ht="15" customHeight="1" x14ac:dyDescent="0.3">
      <c r="A406" s="151"/>
      <c r="B406" s="56"/>
      <c r="C406" s="44"/>
      <c r="D406" s="44"/>
      <c r="E406" s="72" t="s">
        <v>29</v>
      </c>
      <c r="F406" s="89" t="str">
        <f>IF(COUNT(R401:R409)=COUNTIF(R401:R409,0),"Unanimidade",_xlfn.CONCAT(COUNTIF(R401:R409,0)," x ",COUNTIF(R401:R409,"&lt;&gt;0")))</f>
        <v>Unanimidade</v>
      </c>
      <c r="G406" s="67"/>
      <c r="H406" s="67"/>
      <c r="I406" s="57">
        <f>M409</f>
        <v>5.5</v>
      </c>
      <c r="J406" s="151"/>
      <c r="K406" s="78">
        <v>226</v>
      </c>
      <c r="L406" s="79">
        <v>43768</v>
      </c>
      <c r="M406" s="80">
        <v>5</v>
      </c>
      <c r="N406" s="80">
        <v>-0.5</v>
      </c>
      <c r="O406" s="80" t="str">
        <f>IF(COUNT(R401:R408)=COUNTIF(R401:R408,0),"Unanimidade",_xlfn.CONCAT(COUNTIF(R401:R408,0)," x ",COUNTIF(R401:R408,"&lt;&gt;0")))</f>
        <v>Unanimidade</v>
      </c>
      <c r="P406" s="33" t="s">
        <v>37</v>
      </c>
      <c r="Q406" s="34">
        <v>-0.5</v>
      </c>
      <c r="R406" s="38">
        <f t="shared" si="12"/>
        <v>0</v>
      </c>
      <c r="S406" s="8">
        <f>1-Português!$T406</f>
        <v>1</v>
      </c>
      <c r="T406" s="8">
        <f>IF(Português!$R406&lt;&gt;0,1,0)</f>
        <v>0</v>
      </c>
      <c r="U406" s="135"/>
      <c r="V406" s="135"/>
      <c r="Y406" s="3"/>
    </row>
    <row r="407" spans="1:25" ht="15" customHeight="1" x14ac:dyDescent="0.3">
      <c r="A407" s="151"/>
      <c r="B407" s="56"/>
      <c r="C407" s="48">
        <f>L401</f>
        <v>43768</v>
      </c>
      <c r="D407" s="48"/>
      <c r="E407" s="72" t="s">
        <v>35</v>
      </c>
      <c r="F407" s="50">
        <f>M408-M409</f>
        <v>-0.5</v>
      </c>
      <c r="G407" s="49"/>
      <c r="H407" s="51"/>
      <c r="I407" s="57">
        <f>M408</f>
        <v>5</v>
      </c>
      <c r="J407" s="151"/>
      <c r="K407" s="78">
        <v>226</v>
      </c>
      <c r="L407" s="79">
        <v>43768</v>
      </c>
      <c r="M407" s="80">
        <v>5</v>
      </c>
      <c r="N407" s="80">
        <v>-0.5</v>
      </c>
      <c r="O407" s="80" t="str">
        <f>IF(COUNT(R401:R408)=COUNTIF(R401:R408,0),"Unanimidade",_xlfn.CONCAT(COUNTIF(R401:R408,0)," x ",COUNTIF(R401:R408,"&lt;&gt;0")))</f>
        <v>Unanimidade</v>
      </c>
      <c r="P407" s="33" t="s">
        <v>30</v>
      </c>
      <c r="Q407" s="34">
        <v>-0.5</v>
      </c>
      <c r="R407" s="38">
        <f t="shared" si="12"/>
        <v>0</v>
      </c>
      <c r="S407" s="8">
        <f>1-Português!$T407</f>
        <v>1</v>
      </c>
      <c r="T407" s="8">
        <f>IF(Português!$R407&lt;&gt;0,1,0)</f>
        <v>0</v>
      </c>
      <c r="U407" s="135"/>
      <c r="V407" s="135"/>
      <c r="Y407" s="3"/>
    </row>
    <row r="408" spans="1:25" ht="15" customHeight="1" thickBot="1" x14ac:dyDescent="0.35">
      <c r="A408" s="151"/>
      <c r="B408" s="56"/>
      <c r="C408" s="70"/>
      <c r="D408" s="43"/>
      <c r="E408" s="43"/>
      <c r="F408" s="92"/>
      <c r="G408" s="50"/>
      <c r="H408" s="51"/>
      <c r="I408" s="57">
        <f>M407</f>
        <v>5</v>
      </c>
      <c r="J408" s="151"/>
      <c r="K408" s="81">
        <v>226</v>
      </c>
      <c r="L408" s="82">
        <v>43768</v>
      </c>
      <c r="M408" s="83">
        <v>5</v>
      </c>
      <c r="N408" s="83">
        <v>-0.5</v>
      </c>
      <c r="O408" s="83" t="str">
        <f>IF(COUNT(R401:R408)=COUNTIF(R401:R408,0),"Unanimidade",_xlfn.CONCAT(COUNTIF(R401:R408,0)," x ",COUNTIF(R401:R408,"&lt;&gt;0")))</f>
        <v>Unanimidade</v>
      </c>
      <c r="P408" s="39" t="s">
        <v>38</v>
      </c>
      <c r="Q408" s="40">
        <v>-0.5</v>
      </c>
      <c r="R408" s="41">
        <f t="shared" ref="R408:R471" si="13">Q408-N408</f>
        <v>0</v>
      </c>
      <c r="S408" s="8">
        <f>1-Português!$T408</f>
        <v>1</v>
      </c>
      <c r="T408" s="8">
        <f>IF(Português!$R408&lt;&gt;0,1,0)</f>
        <v>0</v>
      </c>
      <c r="U408" s="135"/>
      <c r="V408" s="135"/>
      <c r="Y408" s="3"/>
    </row>
    <row r="409" spans="1:25" ht="15" customHeight="1" x14ac:dyDescent="0.3">
      <c r="A409" s="151"/>
      <c r="B409" s="53"/>
      <c r="C409" s="69"/>
      <c r="D409" s="54"/>
      <c r="E409" s="93"/>
      <c r="F409" s="94"/>
      <c r="G409" s="94"/>
      <c r="H409" s="99"/>
      <c r="I409" s="55"/>
      <c r="J409" s="151"/>
      <c r="K409" s="75">
        <v>225</v>
      </c>
      <c r="L409" s="76">
        <v>43726</v>
      </c>
      <c r="M409" s="77">
        <v>5.5</v>
      </c>
      <c r="N409" s="77">
        <v>-0.5</v>
      </c>
      <c r="O409" s="77" t="str">
        <f>IF(COUNT(R409:R417)=COUNTIF(R409:R417,0),"Unanimidade",_xlfn.CONCAT(COUNTIF(R409:R417,0)," x ",COUNTIF(R409:R417,"&lt;&gt;0")))</f>
        <v>Unanimidade</v>
      </c>
      <c r="P409" s="35" t="s">
        <v>21</v>
      </c>
      <c r="Q409" s="36">
        <v>-0.5</v>
      </c>
      <c r="R409" s="37">
        <f t="shared" si="13"/>
        <v>0</v>
      </c>
      <c r="S409" s="8">
        <f>1-Português!$T409</f>
        <v>1</v>
      </c>
      <c r="T409" s="8">
        <f>IF(Português!$R409&lt;&gt;0,1,0)</f>
        <v>0</v>
      </c>
      <c r="U409" s="135"/>
      <c r="V409" s="135"/>
      <c r="Y409" s="3"/>
    </row>
    <row r="410" spans="1:25" ht="15" customHeight="1" x14ac:dyDescent="0.3">
      <c r="A410" s="151"/>
      <c r="B410" s="56"/>
      <c r="C410" s="70"/>
      <c r="D410" s="43"/>
      <c r="E410" s="46"/>
      <c r="F410" s="90" t="str">
        <f>IF(M417=M418,"Manutenção em",IF(M417&gt;M418,"Aumento para","Redução para"))</f>
        <v>Redução para</v>
      </c>
      <c r="G410" s="47"/>
      <c r="H410" s="52"/>
      <c r="I410" s="57"/>
      <c r="J410" s="151"/>
      <c r="K410" s="78">
        <v>225</v>
      </c>
      <c r="L410" s="79">
        <v>43726</v>
      </c>
      <c r="M410" s="80">
        <v>5.5</v>
      </c>
      <c r="N410" s="80">
        <v>-0.5</v>
      </c>
      <c r="O410" s="80" t="str">
        <f>IF(COUNT(R409:R417)=COUNTIF(R409:R417,0),"Unanimidade",_xlfn.CONCAT(COUNTIF(R409:R417,0)," x ",COUNTIF(R409:R417,"&lt;&gt;0")))</f>
        <v>Unanimidade</v>
      </c>
      <c r="P410" s="33" t="s">
        <v>39</v>
      </c>
      <c r="Q410" s="34">
        <v>-0.5</v>
      </c>
      <c r="R410" s="38">
        <f t="shared" si="13"/>
        <v>0</v>
      </c>
      <c r="S410" s="8">
        <f>1-Português!$T410</f>
        <v>1</v>
      </c>
      <c r="T410" s="8">
        <f>IF(Português!$R410&lt;&gt;0,1,0)</f>
        <v>0</v>
      </c>
      <c r="U410" s="135"/>
      <c r="V410" s="135"/>
      <c r="Y410" s="3"/>
    </row>
    <row r="411" spans="1:25" ht="15" customHeight="1" x14ac:dyDescent="0.3">
      <c r="A411" s="151"/>
      <c r="B411" s="56"/>
      <c r="C411" s="45" t="s">
        <v>23</v>
      </c>
      <c r="D411" s="45"/>
      <c r="E411" s="190">
        <f>M409</f>
        <v>5.5</v>
      </c>
      <c r="F411" s="190"/>
      <c r="G411" s="190"/>
      <c r="H411" s="67"/>
      <c r="I411" s="57"/>
      <c r="J411" s="151"/>
      <c r="K411" s="78">
        <v>225</v>
      </c>
      <c r="L411" s="79">
        <v>43726</v>
      </c>
      <c r="M411" s="80">
        <v>5.5</v>
      </c>
      <c r="N411" s="80">
        <v>-0.5</v>
      </c>
      <c r="O411" s="80" t="str">
        <f>IF(COUNT(R409:R417)=COUNTIF(R409:R417,0),"Unanimidade",_xlfn.CONCAT(COUNTIF(R409:R417,0)," x ",COUNTIF(R409:R417,"&lt;&gt;0")))</f>
        <v>Unanimidade</v>
      </c>
      <c r="P411" s="33" t="s">
        <v>43</v>
      </c>
      <c r="Q411" s="34">
        <v>-0.5</v>
      </c>
      <c r="R411" s="38">
        <f t="shared" si="13"/>
        <v>0</v>
      </c>
      <c r="S411" s="8">
        <f>1-Português!$T411</f>
        <v>1</v>
      </c>
      <c r="T411" s="8">
        <f>IF(Português!$R411&lt;&gt;0,1,0)</f>
        <v>0</v>
      </c>
      <c r="U411" s="135"/>
      <c r="V411" s="135"/>
      <c r="Y411" s="3"/>
    </row>
    <row r="412" spans="1:25" ht="15" customHeight="1" x14ac:dyDescent="0.3">
      <c r="A412" s="151"/>
      <c r="B412" s="56"/>
      <c r="C412" s="191">
        <f>K409</f>
        <v>225</v>
      </c>
      <c r="D412" s="191"/>
      <c r="E412" s="190"/>
      <c r="F412" s="190"/>
      <c r="G412" s="190"/>
      <c r="H412" s="68" t="s">
        <v>25</v>
      </c>
      <c r="I412" s="57"/>
      <c r="J412" s="151"/>
      <c r="K412" s="78">
        <v>225</v>
      </c>
      <c r="L412" s="79">
        <v>43726</v>
      </c>
      <c r="M412" s="80">
        <v>5.5</v>
      </c>
      <c r="N412" s="80">
        <v>-0.5</v>
      </c>
      <c r="O412" s="80" t="str">
        <f>IF(COUNT(R409:R417)=COUNTIF(R409:R417,0),"Unanimidade",_xlfn.CONCAT(COUNTIF(R409:R417,0)," x ",COUNTIF(R409:R417,"&lt;&gt;0")))</f>
        <v>Unanimidade</v>
      </c>
      <c r="P412" s="33" t="s">
        <v>24</v>
      </c>
      <c r="Q412" s="34">
        <v>-0.5</v>
      </c>
      <c r="R412" s="38">
        <f t="shared" si="13"/>
        <v>0</v>
      </c>
      <c r="S412" s="8">
        <f>1-Português!$T412</f>
        <v>1</v>
      </c>
      <c r="T412" s="8">
        <f>IF(Português!$R412&lt;&gt;0,1,0)</f>
        <v>0</v>
      </c>
      <c r="U412" s="135"/>
      <c r="V412" s="135"/>
      <c r="Y412" s="3"/>
    </row>
    <row r="413" spans="1:25" ht="15" customHeight="1" x14ac:dyDescent="0.3">
      <c r="A413" s="151"/>
      <c r="B413" s="56"/>
      <c r="C413" s="191"/>
      <c r="D413" s="191"/>
      <c r="I413" s="57"/>
      <c r="J413" s="151"/>
      <c r="K413" s="78">
        <v>225</v>
      </c>
      <c r="L413" s="79">
        <v>43726</v>
      </c>
      <c r="M413" s="80">
        <v>5.5</v>
      </c>
      <c r="N413" s="80">
        <v>-0.5</v>
      </c>
      <c r="O413" s="80" t="str">
        <f>IF(COUNT(R409:R417)=COUNTIF(R409:R417,0),"Unanimidade",_xlfn.CONCAT(COUNTIF(R409:R417,0)," x ",COUNTIF(R409:R417,"&lt;&gt;0")))</f>
        <v>Unanimidade</v>
      </c>
      <c r="P413" s="33" t="s">
        <v>42</v>
      </c>
      <c r="Q413" s="34">
        <v>-0.5</v>
      </c>
      <c r="R413" s="38">
        <f t="shared" si="13"/>
        <v>0</v>
      </c>
      <c r="S413" s="8">
        <f>1-Português!$T413</f>
        <v>1</v>
      </c>
      <c r="T413" s="8">
        <f>IF(Português!$R413&lt;&gt;0,1,0)</f>
        <v>0</v>
      </c>
      <c r="U413" s="135"/>
      <c r="V413" s="135"/>
      <c r="Y413" s="3"/>
    </row>
    <row r="414" spans="1:25" ht="15" customHeight="1" x14ac:dyDescent="0.3">
      <c r="A414" s="151"/>
      <c r="B414" s="56"/>
      <c r="C414" s="44"/>
      <c r="D414" s="44"/>
      <c r="E414" s="72" t="s">
        <v>29</v>
      </c>
      <c r="F414" s="89" t="str">
        <f>IF(COUNT(R409:R417)=COUNTIF(R409:R417,0),"Unanimidade",_xlfn.CONCAT(COUNTIF(R409:R417,0)," x ",COUNTIF(R409:R417,"&lt;&gt;0")))</f>
        <v>Unanimidade</v>
      </c>
      <c r="G414" s="67"/>
      <c r="H414" s="67"/>
      <c r="I414" s="57">
        <f>M419</f>
        <v>6</v>
      </c>
      <c r="J414" s="151"/>
      <c r="K414" s="78">
        <v>225</v>
      </c>
      <c r="L414" s="79">
        <v>43726</v>
      </c>
      <c r="M414" s="80">
        <v>5.5</v>
      </c>
      <c r="N414" s="80">
        <v>-0.5</v>
      </c>
      <c r="O414" s="80" t="str">
        <f>IF(COUNT(R409:R417)=COUNTIF(R409:R417,0),"Unanimidade",_xlfn.CONCAT(COUNTIF(R409:R417,0)," x ",COUNTIF(R409:R417,"&lt;&gt;0")))</f>
        <v>Unanimidade</v>
      </c>
      <c r="P414" s="33" t="s">
        <v>40</v>
      </c>
      <c r="Q414" s="34">
        <v>-0.5</v>
      </c>
      <c r="R414" s="38">
        <f t="shared" si="13"/>
        <v>0</v>
      </c>
      <c r="S414" s="8">
        <f>1-Português!$T414</f>
        <v>1</v>
      </c>
      <c r="T414" s="8">
        <f>IF(Português!$R414&lt;&gt;0,1,0)</f>
        <v>0</v>
      </c>
      <c r="U414" s="135"/>
      <c r="V414" s="135"/>
      <c r="Y414" s="3"/>
    </row>
    <row r="415" spans="1:25" ht="15" customHeight="1" x14ac:dyDescent="0.3">
      <c r="A415" s="151"/>
      <c r="B415" s="56"/>
      <c r="C415" s="48">
        <f>L409</f>
        <v>43726</v>
      </c>
      <c r="D415" s="48"/>
      <c r="E415" s="72" t="s">
        <v>35</v>
      </c>
      <c r="F415" s="50">
        <f>M417-M418</f>
        <v>-0.5</v>
      </c>
      <c r="G415" s="49"/>
      <c r="H415" s="51"/>
      <c r="I415" s="57">
        <f>M418</f>
        <v>6</v>
      </c>
      <c r="J415" s="151"/>
      <c r="K415" s="78">
        <v>225</v>
      </c>
      <c r="L415" s="79">
        <v>43726</v>
      </c>
      <c r="M415" s="80">
        <v>5.5</v>
      </c>
      <c r="N415" s="80">
        <v>-0.5</v>
      </c>
      <c r="O415" s="80" t="str">
        <f>IF(COUNT(R409:R417)=COUNTIF(R409:R417,0),"Unanimidade",_xlfn.CONCAT(COUNTIF(R409:R417,0)," x ",COUNTIF(R409:R417,"&lt;&gt;0")))</f>
        <v>Unanimidade</v>
      </c>
      <c r="P415" s="33" t="s">
        <v>37</v>
      </c>
      <c r="Q415" s="34">
        <v>-0.5</v>
      </c>
      <c r="R415" s="38">
        <f t="shared" si="13"/>
        <v>0</v>
      </c>
      <c r="S415" s="8">
        <f>1-Português!$T415</f>
        <v>1</v>
      </c>
      <c r="T415" s="8">
        <f>IF(Português!$R415&lt;&gt;0,1,0)</f>
        <v>0</v>
      </c>
      <c r="U415" s="135"/>
      <c r="V415" s="135"/>
      <c r="Y415" s="3"/>
    </row>
    <row r="416" spans="1:25" ht="15" customHeight="1" x14ac:dyDescent="0.3">
      <c r="A416" s="151"/>
      <c r="B416" s="56"/>
      <c r="C416" s="70"/>
      <c r="D416" s="43"/>
      <c r="E416" s="43"/>
      <c r="F416" s="92"/>
      <c r="G416" s="50"/>
      <c r="H416" s="51"/>
      <c r="I416" s="57">
        <f>M417</f>
        <v>5.5</v>
      </c>
      <c r="J416" s="151"/>
      <c r="K416" s="78">
        <v>225</v>
      </c>
      <c r="L416" s="79">
        <v>43726</v>
      </c>
      <c r="M416" s="80">
        <v>5.5</v>
      </c>
      <c r="N416" s="80">
        <v>-0.5</v>
      </c>
      <c r="O416" s="80" t="str">
        <f>IF(COUNT(R409:R417)=COUNTIF(R409:R417,0),"Unanimidade",_xlfn.CONCAT(COUNTIF(R409:R417,0)," x ",COUNTIF(R409:R417,"&lt;&gt;0")))</f>
        <v>Unanimidade</v>
      </c>
      <c r="P416" s="33" t="s">
        <v>30</v>
      </c>
      <c r="Q416" s="34">
        <v>-0.5</v>
      </c>
      <c r="R416" s="38">
        <f t="shared" si="13"/>
        <v>0</v>
      </c>
      <c r="S416" s="8">
        <f>1-Português!$T416</f>
        <v>1</v>
      </c>
      <c r="T416" s="8">
        <f>IF(Português!$R416&lt;&gt;0,1,0)</f>
        <v>0</v>
      </c>
      <c r="U416" s="135"/>
      <c r="V416" s="135"/>
      <c r="Y416" s="3"/>
    </row>
    <row r="417" spans="1:25" ht="15" customHeight="1" thickBot="1" x14ac:dyDescent="0.35">
      <c r="A417" s="151"/>
      <c r="B417" s="58"/>
      <c r="C417" s="71"/>
      <c r="D417" s="59"/>
      <c r="E417" s="100"/>
      <c r="F417" s="100"/>
      <c r="G417" s="60"/>
      <c r="H417" s="61"/>
      <c r="I417" s="62">
        <f>M416</f>
        <v>5.5</v>
      </c>
      <c r="J417" s="151"/>
      <c r="K417" s="81">
        <v>225</v>
      </c>
      <c r="L417" s="82">
        <v>43726</v>
      </c>
      <c r="M417" s="83">
        <v>5.5</v>
      </c>
      <c r="N417" s="83">
        <v>-0.5</v>
      </c>
      <c r="O417" s="83" t="str">
        <f>IF(COUNT(R409:R417)=COUNTIF(R409:R417,0),"Unanimidade",_xlfn.CONCAT(COUNTIF(R409:R417,0)," x ",COUNTIF(R409:R417,"&lt;&gt;0")))</f>
        <v>Unanimidade</v>
      </c>
      <c r="P417" s="39" t="s">
        <v>38</v>
      </c>
      <c r="Q417" s="40">
        <v>-0.5</v>
      </c>
      <c r="R417" s="41">
        <f t="shared" si="13"/>
        <v>0</v>
      </c>
      <c r="S417" s="8">
        <f>1-Português!$T417</f>
        <v>1</v>
      </c>
      <c r="T417" s="8">
        <f>IF(Português!$R417&lt;&gt;0,1,0)</f>
        <v>0</v>
      </c>
      <c r="U417" s="135"/>
      <c r="V417" s="135"/>
      <c r="Y417" s="3"/>
    </row>
    <row r="418" spans="1:25" ht="15" customHeight="1" x14ac:dyDescent="0.3">
      <c r="A418" s="151"/>
      <c r="B418" s="53"/>
      <c r="C418" s="69"/>
      <c r="D418" s="54"/>
      <c r="E418" s="93"/>
      <c r="F418" s="94"/>
      <c r="G418" s="94"/>
      <c r="H418" s="99"/>
      <c r="I418" s="55"/>
      <c r="J418" s="151"/>
      <c r="K418" s="75">
        <v>224</v>
      </c>
      <c r="L418" s="76">
        <v>43677</v>
      </c>
      <c r="M418" s="77">
        <v>6</v>
      </c>
      <c r="N418" s="77">
        <v>-0.5</v>
      </c>
      <c r="O418" s="77" t="str">
        <f>IF(COUNT(R418:R426)=COUNTIF(R418:R426,0),"Unanimidade",_xlfn.CONCAT(COUNTIF(R418:R426,0)," x ",COUNTIF(R418:R426,"&lt;&gt;0")))</f>
        <v>Unanimidade</v>
      </c>
      <c r="P418" s="35" t="s">
        <v>21</v>
      </c>
      <c r="Q418" s="36">
        <v>-0.5</v>
      </c>
      <c r="R418" s="37">
        <f t="shared" si="13"/>
        <v>0</v>
      </c>
      <c r="S418" s="8">
        <f>1-Português!$T418</f>
        <v>1</v>
      </c>
      <c r="T418" s="8">
        <f>IF(Português!$R418&lt;&gt;0,1,0)</f>
        <v>0</v>
      </c>
      <c r="U418" s="135"/>
      <c r="V418" s="135"/>
      <c r="Y418" s="3"/>
    </row>
    <row r="419" spans="1:25" ht="15" customHeight="1" x14ac:dyDescent="0.3">
      <c r="A419" s="151"/>
      <c r="B419" s="56"/>
      <c r="C419" s="70"/>
      <c r="D419" s="43"/>
      <c r="E419" s="46"/>
      <c r="F419" s="90" t="str">
        <f>IF(M426=M427,"Manutenção em",IF(M426&gt;M427,"Aumento para","Redução para"))</f>
        <v>Redução para</v>
      </c>
      <c r="G419" s="47"/>
      <c r="H419" s="52"/>
      <c r="I419" s="57"/>
      <c r="J419" s="151"/>
      <c r="K419" s="78">
        <v>224</v>
      </c>
      <c r="L419" s="79">
        <v>43677</v>
      </c>
      <c r="M419" s="80">
        <v>6</v>
      </c>
      <c r="N419" s="80">
        <v>-0.5</v>
      </c>
      <c r="O419" s="80" t="str">
        <f>IF(COUNT(R418:R426)=COUNTIF(R418:R426,0),"Unanimidade",_xlfn.CONCAT(COUNTIF(R418:R426,0)," x ",COUNTIF(R418:R426,"&lt;&gt;0")))</f>
        <v>Unanimidade</v>
      </c>
      <c r="P419" s="33" t="s">
        <v>39</v>
      </c>
      <c r="Q419" s="34">
        <v>-0.5</v>
      </c>
      <c r="R419" s="38">
        <f t="shared" si="13"/>
        <v>0</v>
      </c>
      <c r="S419" s="8">
        <f>1-Português!$T419</f>
        <v>1</v>
      </c>
      <c r="T419" s="8">
        <f>IF(Português!$R419&lt;&gt;0,1,0)</f>
        <v>0</v>
      </c>
      <c r="U419" s="135"/>
      <c r="V419" s="135"/>
      <c r="Y419" s="3"/>
    </row>
    <row r="420" spans="1:25" ht="15" customHeight="1" x14ac:dyDescent="0.3">
      <c r="A420" s="151"/>
      <c r="B420" s="56"/>
      <c r="C420" s="45" t="s">
        <v>23</v>
      </c>
      <c r="D420" s="45"/>
      <c r="E420" s="190">
        <f>M418</f>
        <v>6</v>
      </c>
      <c r="F420" s="190"/>
      <c r="G420" s="190"/>
      <c r="H420" s="67"/>
      <c r="I420" s="57"/>
      <c r="J420" s="151"/>
      <c r="K420" s="78">
        <v>224</v>
      </c>
      <c r="L420" s="79">
        <v>43677</v>
      </c>
      <c r="M420" s="80">
        <v>6</v>
      </c>
      <c r="N420" s="80">
        <v>-0.5</v>
      </c>
      <c r="O420" s="80" t="str">
        <f>IF(COUNT(R418:R426)=COUNTIF(R418:R426,0),"Unanimidade",_xlfn.CONCAT(COUNTIF(R418:R426,0)," x ",COUNTIF(R418:R426,"&lt;&gt;0")))</f>
        <v>Unanimidade</v>
      </c>
      <c r="P420" s="33" t="s">
        <v>43</v>
      </c>
      <c r="Q420" s="34">
        <v>-0.5</v>
      </c>
      <c r="R420" s="38">
        <f t="shared" si="13"/>
        <v>0</v>
      </c>
      <c r="S420" s="8">
        <f>1-Português!$T420</f>
        <v>1</v>
      </c>
      <c r="T420" s="8">
        <f>IF(Português!$R420&lt;&gt;0,1,0)</f>
        <v>0</v>
      </c>
      <c r="U420" s="135"/>
      <c r="V420" s="135"/>
      <c r="Y420" s="3"/>
    </row>
    <row r="421" spans="1:25" ht="15" customHeight="1" x14ac:dyDescent="0.3">
      <c r="A421" s="151"/>
      <c r="B421" s="56"/>
      <c r="C421" s="191">
        <f>K418</f>
        <v>224</v>
      </c>
      <c r="D421" s="191"/>
      <c r="E421" s="190"/>
      <c r="F421" s="190"/>
      <c r="G421" s="190"/>
      <c r="H421" s="68" t="s">
        <v>25</v>
      </c>
      <c r="I421" s="57"/>
      <c r="J421" s="151"/>
      <c r="K421" s="78">
        <v>224</v>
      </c>
      <c r="L421" s="79">
        <v>43677</v>
      </c>
      <c r="M421" s="80">
        <v>6</v>
      </c>
      <c r="N421" s="80">
        <v>-0.5</v>
      </c>
      <c r="O421" s="80" t="str">
        <f>IF(COUNT(R418:R426)=COUNTIF(R418:R426,0),"Unanimidade",_xlfn.CONCAT(COUNTIF(R418:R426,0)," x ",COUNTIF(R418:R426,"&lt;&gt;0")))</f>
        <v>Unanimidade</v>
      </c>
      <c r="P421" s="33" t="s">
        <v>24</v>
      </c>
      <c r="Q421" s="34">
        <v>-0.5</v>
      </c>
      <c r="R421" s="38">
        <f t="shared" si="13"/>
        <v>0</v>
      </c>
      <c r="S421" s="8">
        <f>1-Português!$T421</f>
        <v>1</v>
      </c>
      <c r="T421" s="8">
        <f>IF(Português!$R421&lt;&gt;0,1,0)</f>
        <v>0</v>
      </c>
      <c r="U421" s="135"/>
      <c r="V421" s="135"/>
      <c r="Y421" s="3"/>
    </row>
    <row r="422" spans="1:25" ht="15" customHeight="1" x14ac:dyDescent="0.3">
      <c r="A422" s="151"/>
      <c r="B422" s="56"/>
      <c r="C422" s="191"/>
      <c r="D422" s="191"/>
      <c r="I422" s="57"/>
      <c r="J422" s="151"/>
      <c r="K422" s="78">
        <v>224</v>
      </c>
      <c r="L422" s="79">
        <v>43677</v>
      </c>
      <c r="M422" s="80">
        <v>6</v>
      </c>
      <c r="N422" s="80">
        <v>-0.5</v>
      </c>
      <c r="O422" s="80" t="str">
        <f>IF(COUNT(R418:R426)=COUNTIF(R418:R426,0),"Unanimidade",_xlfn.CONCAT(COUNTIF(R418:R426,0)," x ",COUNTIF(R418:R426,"&lt;&gt;0")))</f>
        <v>Unanimidade</v>
      </c>
      <c r="P422" s="33" t="s">
        <v>42</v>
      </c>
      <c r="Q422" s="34">
        <v>-0.5</v>
      </c>
      <c r="R422" s="38">
        <f t="shared" si="13"/>
        <v>0</v>
      </c>
      <c r="S422" s="8">
        <f>1-Português!$T422</f>
        <v>1</v>
      </c>
      <c r="T422" s="8">
        <f>IF(Português!$R422&lt;&gt;0,1,0)</f>
        <v>0</v>
      </c>
      <c r="U422" s="135"/>
      <c r="V422" s="135"/>
      <c r="Y422" s="3"/>
    </row>
    <row r="423" spans="1:25" ht="15" customHeight="1" x14ac:dyDescent="0.3">
      <c r="A423" s="151"/>
      <c r="B423" s="56"/>
      <c r="C423" s="44"/>
      <c r="D423" s="44"/>
      <c r="E423" s="72" t="s">
        <v>29</v>
      </c>
      <c r="F423" s="89" t="str">
        <f>IF(COUNT(R418:R426)=COUNTIF(R418:R426,0),"Unanimidade",_xlfn.CONCAT(COUNTIF(R418:R426,0)," x ",COUNTIF(R418:R426,"&lt;&gt;0")))</f>
        <v>Unanimidade</v>
      </c>
      <c r="G423" s="67"/>
      <c r="H423" s="67"/>
      <c r="I423" s="57">
        <f>M428</f>
        <v>6.5</v>
      </c>
      <c r="J423" s="151"/>
      <c r="K423" s="78">
        <v>224</v>
      </c>
      <c r="L423" s="79">
        <v>43677</v>
      </c>
      <c r="M423" s="80">
        <v>6</v>
      </c>
      <c r="N423" s="80">
        <v>-0.5</v>
      </c>
      <c r="O423" s="80" t="str">
        <f>IF(COUNT(R418:R426)=COUNTIF(R418:R426,0),"Unanimidade",_xlfn.CONCAT(COUNTIF(R418:R426,0)," x ",COUNTIF(R418:R426,"&lt;&gt;0")))</f>
        <v>Unanimidade</v>
      </c>
      <c r="P423" s="33" t="s">
        <v>40</v>
      </c>
      <c r="Q423" s="34">
        <v>-0.5</v>
      </c>
      <c r="R423" s="38">
        <f t="shared" si="13"/>
        <v>0</v>
      </c>
      <c r="S423" s="8">
        <f>1-Português!$T423</f>
        <v>1</v>
      </c>
      <c r="T423" s="8">
        <f>IF(Português!$R423&lt;&gt;0,1,0)</f>
        <v>0</v>
      </c>
      <c r="U423" s="135"/>
      <c r="V423" s="135"/>
      <c r="Y423" s="3"/>
    </row>
    <row r="424" spans="1:25" ht="15" customHeight="1" x14ac:dyDescent="0.3">
      <c r="A424" s="151"/>
      <c r="B424" s="56"/>
      <c r="C424" s="48">
        <f>L418</f>
        <v>43677</v>
      </c>
      <c r="D424" s="48"/>
      <c r="E424" s="72" t="s">
        <v>35</v>
      </c>
      <c r="F424" s="50">
        <f>M426-M427</f>
        <v>-0.5</v>
      </c>
      <c r="G424" s="49"/>
      <c r="H424" s="51"/>
      <c r="I424" s="57">
        <f>M427</f>
        <v>6.5</v>
      </c>
      <c r="J424" s="151"/>
      <c r="K424" s="78">
        <v>224</v>
      </c>
      <c r="L424" s="79">
        <v>43677</v>
      </c>
      <c r="M424" s="80">
        <v>6</v>
      </c>
      <c r="N424" s="80">
        <v>-0.5</v>
      </c>
      <c r="O424" s="80" t="str">
        <f>IF(COUNT(R418:R426)=COUNTIF(R418:R426,0),"Unanimidade",_xlfn.CONCAT(COUNTIF(R418:R426,0)," x ",COUNTIF(R418:R426,"&lt;&gt;0")))</f>
        <v>Unanimidade</v>
      </c>
      <c r="P424" s="33" t="s">
        <v>37</v>
      </c>
      <c r="Q424" s="34">
        <v>-0.5</v>
      </c>
      <c r="R424" s="38">
        <f t="shared" si="13"/>
        <v>0</v>
      </c>
      <c r="S424" s="8">
        <f>1-Português!$T424</f>
        <v>1</v>
      </c>
      <c r="T424" s="8">
        <f>IF(Português!$R424&lt;&gt;0,1,0)</f>
        <v>0</v>
      </c>
      <c r="U424" s="135"/>
      <c r="V424" s="135"/>
      <c r="Y424" s="3"/>
    </row>
    <row r="425" spans="1:25" ht="15" customHeight="1" x14ac:dyDescent="0.3">
      <c r="A425" s="151"/>
      <c r="B425" s="56"/>
      <c r="C425" s="70"/>
      <c r="D425" s="43"/>
      <c r="E425" s="43"/>
      <c r="F425" s="92"/>
      <c r="G425" s="50"/>
      <c r="H425" s="51"/>
      <c r="I425" s="57">
        <f>M426</f>
        <v>6</v>
      </c>
      <c r="J425" s="151"/>
      <c r="K425" s="78">
        <v>224</v>
      </c>
      <c r="L425" s="79">
        <v>43677</v>
      </c>
      <c r="M425" s="80">
        <v>6</v>
      </c>
      <c r="N425" s="80">
        <v>-0.5</v>
      </c>
      <c r="O425" s="80" t="str">
        <f>IF(COUNT(R418:R426)=COUNTIF(R418:R426,0),"Unanimidade",_xlfn.CONCAT(COUNTIF(R418:R426,0)," x ",COUNTIF(R418:R426,"&lt;&gt;0")))</f>
        <v>Unanimidade</v>
      </c>
      <c r="P425" s="33" t="s">
        <v>30</v>
      </c>
      <c r="Q425" s="34">
        <v>-0.5</v>
      </c>
      <c r="R425" s="38">
        <f t="shared" si="13"/>
        <v>0</v>
      </c>
      <c r="S425" s="8">
        <f>1-Português!$T425</f>
        <v>1</v>
      </c>
      <c r="T425" s="8">
        <f>IF(Português!$R425&lt;&gt;0,1,0)</f>
        <v>0</v>
      </c>
      <c r="U425" s="135"/>
      <c r="V425" s="135"/>
      <c r="Y425" s="3"/>
    </row>
    <row r="426" spans="1:25" ht="15" customHeight="1" thickBot="1" x14ac:dyDescent="0.35">
      <c r="A426" s="151"/>
      <c r="B426" s="58"/>
      <c r="C426" s="71"/>
      <c r="D426" s="59"/>
      <c r="E426" s="100"/>
      <c r="F426" s="100"/>
      <c r="G426" s="60"/>
      <c r="H426" s="61"/>
      <c r="I426" s="62">
        <f>M425</f>
        <v>6</v>
      </c>
      <c r="J426" s="151"/>
      <c r="K426" s="81">
        <v>224</v>
      </c>
      <c r="L426" s="82">
        <v>43677</v>
      </c>
      <c r="M426" s="83">
        <v>6</v>
      </c>
      <c r="N426" s="83">
        <v>-0.5</v>
      </c>
      <c r="O426" s="83" t="str">
        <f>IF(COUNT(R418:R426)=COUNTIF(R418:R426,0),"Unanimidade",_xlfn.CONCAT(COUNTIF(R418:R426,0)," x ",COUNTIF(R418:R426,"&lt;&gt;0")))</f>
        <v>Unanimidade</v>
      </c>
      <c r="P426" s="39" t="s">
        <v>38</v>
      </c>
      <c r="Q426" s="40">
        <v>-0.5</v>
      </c>
      <c r="R426" s="41">
        <f t="shared" si="13"/>
        <v>0</v>
      </c>
      <c r="S426" s="8">
        <f>1-Português!$T426</f>
        <v>1</v>
      </c>
      <c r="T426" s="8">
        <f>IF(Português!$R426&lt;&gt;0,1,0)</f>
        <v>0</v>
      </c>
      <c r="U426" s="135"/>
      <c r="V426" s="135"/>
      <c r="Y426" s="3"/>
    </row>
    <row r="427" spans="1:25" ht="15" customHeight="1" x14ac:dyDescent="0.3">
      <c r="A427" s="151"/>
      <c r="B427" s="53"/>
      <c r="C427" s="69"/>
      <c r="D427" s="54"/>
      <c r="E427" s="93"/>
      <c r="F427" s="94"/>
      <c r="G427" s="94"/>
      <c r="H427" s="99"/>
      <c r="I427" s="55"/>
      <c r="J427" s="151"/>
      <c r="K427" s="75">
        <v>223</v>
      </c>
      <c r="L427" s="76">
        <v>43635</v>
      </c>
      <c r="M427" s="77">
        <v>6.5</v>
      </c>
      <c r="N427" s="77">
        <v>0</v>
      </c>
      <c r="O427" s="77" t="str">
        <f>IF(COUNT(R427:R435)=COUNTIF(R427:R435,0),"Unanimidade",_xlfn.CONCAT(COUNTIF(R427:R435,0)," x ",COUNTIF(R427:R435,"&lt;&gt;0")))</f>
        <v>Unanimidade</v>
      </c>
      <c r="P427" s="35" t="s">
        <v>21</v>
      </c>
      <c r="Q427" s="36">
        <v>0</v>
      </c>
      <c r="R427" s="37">
        <f t="shared" si="13"/>
        <v>0</v>
      </c>
      <c r="S427" s="8">
        <f>1-Português!$T427</f>
        <v>1</v>
      </c>
      <c r="T427" s="8">
        <f>IF(Português!$R427&lt;&gt;0,1,0)</f>
        <v>0</v>
      </c>
      <c r="U427" s="135"/>
      <c r="V427" s="135"/>
      <c r="Y427" s="3"/>
    </row>
    <row r="428" spans="1:25" ht="15" customHeight="1" x14ac:dyDescent="0.3">
      <c r="A428" s="151"/>
      <c r="B428" s="56"/>
      <c r="C428" s="70"/>
      <c r="D428" s="43"/>
      <c r="E428" s="46"/>
      <c r="F428" s="90" t="str">
        <f>IF(M435=M436,"Manutenção em",IF(M435&gt;M436,"Aumento para","Redução para"))</f>
        <v>Manutenção em</v>
      </c>
      <c r="G428" s="47"/>
      <c r="H428" s="52"/>
      <c r="I428" s="57"/>
      <c r="J428" s="151"/>
      <c r="K428" s="78">
        <v>223</v>
      </c>
      <c r="L428" s="79">
        <v>43635</v>
      </c>
      <c r="M428" s="80">
        <v>6.5</v>
      </c>
      <c r="N428" s="80">
        <v>0</v>
      </c>
      <c r="O428" s="80" t="str">
        <f>IF(COUNT(R427:R435)=COUNTIF(R427:R435,0),"Unanimidade",_xlfn.CONCAT(COUNTIF(R427:R435,0)," x ",COUNTIF(R427:R435,"&lt;&gt;0")))</f>
        <v>Unanimidade</v>
      </c>
      <c r="P428" s="33" t="s">
        <v>39</v>
      </c>
      <c r="Q428" s="34">
        <v>0</v>
      </c>
      <c r="R428" s="38">
        <f t="shared" si="13"/>
        <v>0</v>
      </c>
      <c r="S428" s="8">
        <f>1-Português!$T428</f>
        <v>1</v>
      </c>
      <c r="T428" s="8">
        <f>IF(Português!$R428&lt;&gt;0,1,0)</f>
        <v>0</v>
      </c>
      <c r="U428" s="135"/>
      <c r="V428" s="135"/>
      <c r="Y428" s="3"/>
    </row>
    <row r="429" spans="1:25" ht="15" customHeight="1" x14ac:dyDescent="0.3">
      <c r="A429" s="151"/>
      <c r="B429" s="56"/>
      <c r="C429" s="45" t="s">
        <v>23</v>
      </c>
      <c r="D429" s="45"/>
      <c r="E429" s="190">
        <f>M427</f>
        <v>6.5</v>
      </c>
      <c r="F429" s="190"/>
      <c r="G429" s="190"/>
      <c r="H429" s="67"/>
      <c r="I429" s="57"/>
      <c r="J429" s="151"/>
      <c r="K429" s="78">
        <v>223</v>
      </c>
      <c r="L429" s="79">
        <v>43635</v>
      </c>
      <c r="M429" s="80">
        <v>6.5</v>
      </c>
      <c r="N429" s="80">
        <v>0</v>
      </c>
      <c r="O429" s="80" t="str">
        <f>IF(COUNT(R427:R435)=COUNTIF(R427:R435,0),"Unanimidade",_xlfn.CONCAT(COUNTIF(R427:R435,0)," x ",COUNTIF(R427:R435,"&lt;&gt;0")))</f>
        <v>Unanimidade</v>
      </c>
      <c r="P429" s="33" t="s">
        <v>43</v>
      </c>
      <c r="Q429" s="34">
        <v>0</v>
      </c>
      <c r="R429" s="38">
        <f t="shared" si="13"/>
        <v>0</v>
      </c>
      <c r="S429" s="8">
        <f>1-Português!$T429</f>
        <v>1</v>
      </c>
      <c r="T429" s="8">
        <f>IF(Português!$R429&lt;&gt;0,1,0)</f>
        <v>0</v>
      </c>
      <c r="U429" s="135"/>
      <c r="V429" s="135"/>
      <c r="Y429" s="3"/>
    </row>
    <row r="430" spans="1:25" ht="15" customHeight="1" x14ac:dyDescent="0.3">
      <c r="A430" s="151"/>
      <c r="B430" s="56"/>
      <c r="C430" s="191">
        <f>K427</f>
        <v>223</v>
      </c>
      <c r="D430" s="191"/>
      <c r="E430" s="190"/>
      <c r="F430" s="190"/>
      <c r="G430" s="190"/>
      <c r="H430" s="68" t="s">
        <v>25</v>
      </c>
      <c r="I430" s="57"/>
      <c r="J430" s="151"/>
      <c r="K430" s="78">
        <v>223</v>
      </c>
      <c r="L430" s="79">
        <v>43635</v>
      </c>
      <c r="M430" s="80">
        <v>6.5</v>
      </c>
      <c r="N430" s="80">
        <v>0</v>
      </c>
      <c r="O430" s="80" t="str">
        <f>IF(COUNT(R427:R435)=COUNTIF(R427:R435,0),"Unanimidade",_xlfn.CONCAT(COUNTIF(R427:R435,0)," x ",COUNTIF(R427:R435,"&lt;&gt;0")))</f>
        <v>Unanimidade</v>
      </c>
      <c r="P430" s="33" t="s">
        <v>24</v>
      </c>
      <c r="Q430" s="34">
        <v>0</v>
      </c>
      <c r="R430" s="38">
        <f t="shared" si="13"/>
        <v>0</v>
      </c>
      <c r="S430" s="8">
        <f>1-Português!$T430</f>
        <v>1</v>
      </c>
      <c r="T430" s="8">
        <f>IF(Português!$R430&lt;&gt;0,1,0)</f>
        <v>0</v>
      </c>
      <c r="U430" s="135"/>
      <c r="V430" s="135"/>
      <c r="Y430" s="3"/>
    </row>
    <row r="431" spans="1:25" ht="15" customHeight="1" x14ac:dyDescent="0.3">
      <c r="A431" s="151"/>
      <c r="B431" s="56"/>
      <c r="C431" s="191"/>
      <c r="D431" s="191"/>
      <c r="I431" s="57"/>
      <c r="J431" s="151"/>
      <c r="K431" s="78">
        <v>223</v>
      </c>
      <c r="L431" s="79">
        <v>43635</v>
      </c>
      <c r="M431" s="80">
        <v>6.5</v>
      </c>
      <c r="N431" s="80">
        <v>0</v>
      </c>
      <c r="O431" s="80" t="str">
        <f>IF(COUNT(R427:R435)=COUNTIF(R427:R435,0),"Unanimidade",_xlfn.CONCAT(COUNTIF(R427:R435,0)," x ",COUNTIF(R427:R435,"&lt;&gt;0")))</f>
        <v>Unanimidade</v>
      </c>
      <c r="P431" s="33" t="s">
        <v>40</v>
      </c>
      <c r="Q431" s="34">
        <v>0</v>
      </c>
      <c r="R431" s="38">
        <f t="shared" si="13"/>
        <v>0</v>
      </c>
      <c r="S431" s="8">
        <f>1-Português!$T431</f>
        <v>1</v>
      </c>
      <c r="T431" s="8">
        <f>IF(Português!$R431&lt;&gt;0,1,0)</f>
        <v>0</v>
      </c>
      <c r="U431" s="135"/>
      <c r="V431" s="135"/>
      <c r="Y431" s="3"/>
    </row>
    <row r="432" spans="1:25" ht="15" customHeight="1" x14ac:dyDescent="0.3">
      <c r="A432" s="151"/>
      <c r="B432" s="56"/>
      <c r="C432" s="44"/>
      <c r="D432" s="44"/>
      <c r="E432" s="72" t="s">
        <v>29</v>
      </c>
      <c r="F432" s="89" t="str">
        <f>IF(COUNT(R427:R435)=COUNTIF(R427:R435,0),"Unanimidade",_xlfn.CONCAT(COUNTIF(R427:R435,0)," x ",COUNTIF(R427:R435,"&lt;&gt;0")))</f>
        <v>Unanimidade</v>
      </c>
      <c r="G432" s="67"/>
      <c r="H432" s="67"/>
      <c r="I432" s="57">
        <f>M437</f>
        <v>6.5</v>
      </c>
      <c r="J432" s="151"/>
      <c r="K432" s="78">
        <v>223</v>
      </c>
      <c r="L432" s="79">
        <v>43635</v>
      </c>
      <c r="M432" s="80">
        <v>6.5</v>
      </c>
      <c r="N432" s="80">
        <v>0</v>
      </c>
      <c r="O432" s="80" t="str">
        <f>IF(COUNT(R427:R435)=COUNTIF(R427:R435,0),"Unanimidade",_xlfn.CONCAT(COUNTIF(R427:R435,0)," x ",COUNTIF(R427:R435,"&lt;&gt;0")))</f>
        <v>Unanimidade</v>
      </c>
      <c r="P432" s="33" t="s">
        <v>37</v>
      </c>
      <c r="Q432" s="34">
        <v>0</v>
      </c>
      <c r="R432" s="38">
        <f t="shared" si="13"/>
        <v>0</v>
      </c>
      <c r="S432" s="8">
        <f>1-Português!$T432</f>
        <v>1</v>
      </c>
      <c r="T432" s="8">
        <f>IF(Português!$R432&lt;&gt;0,1,0)</f>
        <v>0</v>
      </c>
      <c r="U432" s="135"/>
      <c r="V432" s="135"/>
      <c r="Y432" s="3"/>
    </row>
    <row r="433" spans="1:25" ht="15" customHeight="1" x14ac:dyDescent="0.3">
      <c r="A433" s="151"/>
      <c r="B433" s="56"/>
      <c r="C433" s="48">
        <f>L427</f>
        <v>43635</v>
      </c>
      <c r="D433" s="48"/>
      <c r="E433" s="72" t="s">
        <v>35</v>
      </c>
      <c r="F433" s="50">
        <f>M435-M436</f>
        <v>0</v>
      </c>
      <c r="G433" s="49"/>
      <c r="H433" s="51"/>
      <c r="I433" s="57">
        <f>M436</f>
        <v>6.5</v>
      </c>
      <c r="J433" s="151"/>
      <c r="K433" s="78">
        <v>223</v>
      </c>
      <c r="L433" s="79">
        <v>43635</v>
      </c>
      <c r="M433" s="80">
        <v>6.5</v>
      </c>
      <c r="N433" s="80">
        <v>0</v>
      </c>
      <c r="O433" s="80" t="str">
        <f>IF(COUNT(R427:R435)=COUNTIF(R427:R435,0),"Unanimidade",_xlfn.CONCAT(COUNTIF(R427:R435,0)," x ",COUNTIF(R427:R435,"&lt;&gt;0")))</f>
        <v>Unanimidade</v>
      </c>
      <c r="P433" s="33" t="s">
        <v>30</v>
      </c>
      <c r="Q433" s="34">
        <v>0</v>
      </c>
      <c r="R433" s="38">
        <f t="shared" si="13"/>
        <v>0</v>
      </c>
      <c r="S433" s="8">
        <f>1-Português!$T433</f>
        <v>1</v>
      </c>
      <c r="T433" s="8">
        <f>IF(Português!$R433&lt;&gt;0,1,0)</f>
        <v>0</v>
      </c>
      <c r="U433" s="135"/>
      <c r="V433" s="135"/>
      <c r="Y433" s="3"/>
    </row>
    <row r="434" spans="1:25" ht="15" customHeight="1" x14ac:dyDescent="0.3">
      <c r="A434" s="151"/>
      <c r="B434" s="56"/>
      <c r="C434" s="70"/>
      <c r="D434" s="43"/>
      <c r="E434" s="43"/>
      <c r="F434" s="92"/>
      <c r="G434" s="50"/>
      <c r="H434" s="51"/>
      <c r="I434" s="57">
        <f>M435</f>
        <v>6.5</v>
      </c>
      <c r="J434" s="151"/>
      <c r="K434" s="78">
        <v>223</v>
      </c>
      <c r="L434" s="79">
        <v>43635</v>
      </c>
      <c r="M434" s="80">
        <v>6.5</v>
      </c>
      <c r="N434" s="80">
        <v>0</v>
      </c>
      <c r="O434" s="80" t="str">
        <f>IF(COUNT(R427:R435)=COUNTIF(R427:R435,0),"Unanimidade",_xlfn.CONCAT(COUNTIF(R427:R435,0)," x ",COUNTIF(R427:R435,"&lt;&gt;0")))</f>
        <v>Unanimidade</v>
      </c>
      <c r="P434" s="33" t="s">
        <v>38</v>
      </c>
      <c r="Q434" s="34">
        <v>0</v>
      </c>
      <c r="R434" s="38">
        <f t="shared" si="13"/>
        <v>0</v>
      </c>
      <c r="S434" s="8">
        <f>1-Português!$T434</f>
        <v>1</v>
      </c>
      <c r="T434" s="8">
        <f>IF(Português!$R434&lt;&gt;0,1,0)</f>
        <v>0</v>
      </c>
      <c r="U434" s="135"/>
      <c r="V434" s="135"/>
      <c r="Y434" s="3"/>
    </row>
    <row r="435" spans="1:25" ht="15" customHeight="1" thickBot="1" x14ac:dyDescent="0.35">
      <c r="A435" s="151"/>
      <c r="B435" s="58"/>
      <c r="C435" s="71"/>
      <c r="D435" s="59"/>
      <c r="E435" s="100"/>
      <c r="F435" s="100"/>
      <c r="G435" s="60"/>
      <c r="H435" s="61"/>
      <c r="I435" s="62">
        <f>M434</f>
        <v>6.5</v>
      </c>
      <c r="J435" s="151"/>
      <c r="K435" s="81">
        <v>223</v>
      </c>
      <c r="L435" s="82">
        <v>43635</v>
      </c>
      <c r="M435" s="83">
        <v>6.5</v>
      </c>
      <c r="N435" s="83">
        <v>0</v>
      </c>
      <c r="O435" s="83" t="str">
        <f>IF(COUNT(R427:R435)=COUNTIF(R427:R435,0),"Unanimidade",_xlfn.CONCAT(COUNTIF(R427:R435,0)," x ",COUNTIF(R427:R435,"&lt;&gt;0")))</f>
        <v>Unanimidade</v>
      </c>
      <c r="P435" s="39" t="s">
        <v>44</v>
      </c>
      <c r="Q435" s="40">
        <v>0</v>
      </c>
      <c r="R435" s="41">
        <f t="shared" si="13"/>
        <v>0</v>
      </c>
      <c r="S435" s="8">
        <f>1-Português!$T435</f>
        <v>1</v>
      </c>
      <c r="T435" s="8">
        <f>IF(Português!$R435&lt;&gt;0,1,0)</f>
        <v>0</v>
      </c>
      <c r="U435" s="135"/>
      <c r="V435" s="135"/>
      <c r="Y435" s="3"/>
    </row>
    <row r="436" spans="1:25" ht="15" customHeight="1" x14ac:dyDescent="0.3">
      <c r="A436" s="151"/>
      <c r="B436" s="53"/>
      <c r="C436" s="69"/>
      <c r="D436" s="54"/>
      <c r="E436" s="93"/>
      <c r="F436" s="94"/>
      <c r="G436" s="94"/>
      <c r="H436" s="99"/>
      <c r="I436" s="55"/>
      <c r="J436" s="151"/>
      <c r="K436" s="75">
        <v>222</v>
      </c>
      <c r="L436" s="76">
        <v>43593</v>
      </c>
      <c r="M436" s="77">
        <v>6.5</v>
      </c>
      <c r="N436" s="77">
        <v>0</v>
      </c>
      <c r="O436" s="77" t="str">
        <f>IF(COUNT(R436:R444)=COUNTIF(R436:R444,0),"Unanimidade",_xlfn.CONCAT(COUNTIF(R436:R444,0)," x ",COUNTIF(R436:R444,"&lt;&gt;0")))</f>
        <v>Unanimidade</v>
      </c>
      <c r="P436" s="35" t="s">
        <v>21</v>
      </c>
      <c r="Q436" s="36">
        <v>0</v>
      </c>
      <c r="R436" s="37">
        <f t="shared" si="13"/>
        <v>0</v>
      </c>
      <c r="S436" s="8">
        <f>1-Português!$T436</f>
        <v>1</v>
      </c>
      <c r="T436" s="8">
        <f>IF(Português!$R436&lt;&gt;0,1,0)</f>
        <v>0</v>
      </c>
      <c r="U436" s="135"/>
      <c r="V436" s="135"/>
      <c r="Y436" s="3"/>
    </row>
    <row r="437" spans="1:25" ht="15" customHeight="1" x14ac:dyDescent="0.3">
      <c r="A437" s="151"/>
      <c r="B437" s="56"/>
      <c r="C437" s="70"/>
      <c r="D437" s="43"/>
      <c r="E437" s="46"/>
      <c r="F437" s="90" t="str">
        <f>IF(M444=M445,"Manutenção em",IF(M444&gt;M445,"Aumento para","Redução para"))</f>
        <v>Manutenção em</v>
      </c>
      <c r="G437" s="47"/>
      <c r="H437" s="52"/>
      <c r="I437" s="57"/>
      <c r="J437" s="151"/>
      <c r="K437" s="78">
        <v>222</v>
      </c>
      <c r="L437" s="79">
        <v>43593</v>
      </c>
      <c r="M437" s="80">
        <v>6.5</v>
      </c>
      <c r="N437" s="80">
        <v>0</v>
      </c>
      <c r="O437" s="80" t="str">
        <f>IF(COUNT(R436:R444)=COUNTIF(R436:R444,0),"Unanimidade",_xlfn.CONCAT(COUNTIF(R436:R444,0)," x ",COUNTIF(R436:R444,"&lt;&gt;0")))</f>
        <v>Unanimidade</v>
      </c>
      <c r="P437" s="33" t="s">
        <v>39</v>
      </c>
      <c r="Q437" s="34">
        <v>0</v>
      </c>
      <c r="R437" s="38">
        <f t="shared" si="13"/>
        <v>0</v>
      </c>
      <c r="S437" s="8">
        <f>1-Português!$T437</f>
        <v>1</v>
      </c>
      <c r="T437" s="8">
        <f>IF(Português!$R437&lt;&gt;0,1,0)</f>
        <v>0</v>
      </c>
      <c r="U437" s="135"/>
      <c r="V437" s="135"/>
      <c r="Y437" s="3"/>
    </row>
    <row r="438" spans="1:25" ht="15" customHeight="1" x14ac:dyDescent="0.3">
      <c r="A438" s="151"/>
      <c r="B438" s="56"/>
      <c r="C438" s="45" t="s">
        <v>23</v>
      </c>
      <c r="D438" s="45"/>
      <c r="E438" s="190">
        <f>M436</f>
        <v>6.5</v>
      </c>
      <c r="F438" s="190"/>
      <c r="G438" s="190"/>
      <c r="H438" s="67"/>
      <c r="I438" s="57"/>
      <c r="J438" s="151"/>
      <c r="K438" s="78">
        <v>222</v>
      </c>
      <c r="L438" s="79">
        <v>43593</v>
      </c>
      <c r="M438" s="80">
        <v>6.5</v>
      </c>
      <c r="N438" s="80">
        <v>0</v>
      </c>
      <c r="O438" s="80" t="str">
        <f>IF(COUNT(R436:R444)=COUNTIF(R436:R444,0),"Unanimidade",_xlfn.CONCAT(COUNTIF(R436:R444,0)," x ",COUNTIF(R436:R444,"&lt;&gt;0")))</f>
        <v>Unanimidade</v>
      </c>
      <c r="P438" s="33" t="s">
        <v>43</v>
      </c>
      <c r="Q438" s="34">
        <v>0</v>
      </c>
      <c r="R438" s="38">
        <f t="shared" si="13"/>
        <v>0</v>
      </c>
      <c r="S438" s="8">
        <f>1-Português!$T438</f>
        <v>1</v>
      </c>
      <c r="T438" s="8">
        <f>IF(Português!$R438&lt;&gt;0,1,0)</f>
        <v>0</v>
      </c>
      <c r="U438" s="135"/>
      <c r="V438" s="135"/>
      <c r="Y438" s="3"/>
    </row>
    <row r="439" spans="1:25" ht="15" customHeight="1" x14ac:dyDescent="0.3">
      <c r="A439" s="151"/>
      <c r="B439" s="56"/>
      <c r="C439" s="191">
        <f>K436</f>
        <v>222</v>
      </c>
      <c r="D439" s="191"/>
      <c r="E439" s="190"/>
      <c r="F439" s="190"/>
      <c r="G439" s="190"/>
      <c r="H439" s="68" t="s">
        <v>25</v>
      </c>
      <c r="I439" s="57"/>
      <c r="J439" s="151"/>
      <c r="K439" s="78">
        <v>222</v>
      </c>
      <c r="L439" s="79">
        <v>43593</v>
      </c>
      <c r="M439" s="80">
        <v>6.5</v>
      </c>
      <c r="N439" s="80">
        <v>0</v>
      </c>
      <c r="O439" s="80" t="str">
        <f>IF(COUNT(R436:R444)=COUNTIF(R436:R444,0),"Unanimidade",_xlfn.CONCAT(COUNTIF(R436:R444,0)," x ",COUNTIF(R436:R444,"&lt;&gt;0")))</f>
        <v>Unanimidade</v>
      </c>
      <c r="P439" s="33" t="s">
        <v>24</v>
      </c>
      <c r="Q439" s="34">
        <v>0</v>
      </c>
      <c r="R439" s="38">
        <f t="shared" si="13"/>
        <v>0</v>
      </c>
      <c r="S439" s="8">
        <f>1-Português!$T439</f>
        <v>1</v>
      </c>
      <c r="T439" s="8">
        <f>IF(Português!$R439&lt;&gt;0,1,0)</f>
        <v>0</v>
      </c>
      <c r="U439" s="135"/>
      <c r="V439" s="135"/>
      <c r="Y439" s="3"/>
    </row>
    <row r="440" spans="1:25" ht="15" customHeight="1" x14ac:dyDescent="0.3">
      <c r="A440" s="151"/>
      <c r="B440" s="56"/>
      <c r="C440" s="191"/>
      <c r="D440" s="191"/>
      <c r="I440" s="57"/>
      <c r="J440" s="151"/>
      <c r="K440" s="78">
        <v>222</v>
      </c>
      <c r="L440" s="79">
        <v>43593</v>
      </c>
      <c r="M440" s="80">
        <v>6.5</v>
      </c>
      <c r="N440" s="80">
        <v>0</v>
      </c>
      <c r="O440" s="80" t="str">
        <f>IF(COUNT(R436:R444)=COUNTIF(R436:R444,0),"Unanimidade",_xlfn.CONCAT(COUNTIF(R436:R444,0)," x ",COUNTIF(R436:R444,"&lt;&gt;0")))</f>
        <v>Unanimidade</v>
      </c>
      <c r="P440" s="33" t="s">
        <v>40</v>
      </c>
      <c r="Q440" s="34">
        <v>0</v>
      </c>
      <c r="R440" s="38">
        <f t="shared" si="13"/>
        <v>0</v>
      </c>
      <c r="S440" s="8">
        <f>1-Português!$T440</f>
        <v>1</v>
      </c>
      <c r="T440" s="8">
        <f>IF(Português!$R440&lt;&gt;0,1,0)</f>
        <v>0</v>
      </c>
      <c r="U440" s="135"/>
      <c r="V440" s="135"/>
      <c r="Y440" s="3"/>
    </row>
    <row r="441" spans="1:25" ht="15" customHeight="1" x14ac:dyDescent="0.3">
      <c r="A441" s="151"/>
      <c r="B441" s="56"/>
      <c r="C441" s="44"/>
      <c r="D441" s="44"/>
      <c r="E441" s="72" t="s">
        <v>29</v>
      </c>
      <c r="F441" s="89" t="str">
        <f>IF(COUNT(R436:R444)=COUNTIF(R436:R444,0),"Unanimidade",_xlfn.CONCAT(COUNTIF(R436:R444,0)," x ",COUNTIF(R436:R444,"&lt;&gt;0")))</f>
        <v>Unanimidade</v>
      </c>
      <c r="G441" s="67"/>
      <c r="H441" s="67"/>
      <c r="I441" s="57">
        <f>M446</f>
        <v>6.5</v>
      </c>
      <c r="J441" s="151"/>
      <c r="K441" s="78">
        <v>222</v>
      </c>
      <c r="L441" s="79">
        <v>43593</v>
      </c>
      <c r="M441" s="80">
        <v>6.5</v>
      </c>
      <c r="N441" s="80">
        <v>0</v>
      </c>
      <c r="O441" s="80" t="str">
        <f>IF(COUNT(R436:R444)=COUNTIF(R436:R444,0),"Unanimidade",_xlfn.CONCAT(COUNTIF(R436:R444,0)," x ",COUNTIF(R436:R444,"&lt;&gt;0")))</f>
        <v>Unanimidade</v>
      </c>
      <c r="P441" s="33" t="s">
        <v>37</v>
      </c>
      <c r="Q441" s="34">
        <v>0</v>
      </c>
      <c r="R441" s="38">
        <f t="shared" si="13"/>
        <v>0</v>
      </c>
      <c r="S441" s="8">
        <f>1-Português!$T441</f>
        <v>1</v>
      </c>
      <c r="T441" s="8">
        <f>IF(Português!$R441&lt;&gt;0,1,0)</f>
        <v>0</v>
      </c>
      <c r="U441" s="135"/>
      <c r="V441" s="135"/>
      <c r="Y441" s="3"/>
    </row>
    <row r="442" spans="1:25" ht="15" customHeight="1" x14ac:dyDescent="0.3">
      <c r="A442" s="151"/>
      <c r="B442" s="56"/>
      <c r="C442" s="48">
        <f>L436</f>
        <v>43593</v>
      </c>
      <c r="D442" s="48"/>
      <c r="E442" s="72" t="s">
        <v>35</v>
      </c>
      <c r="F442" s="50">
        <f>M444-M445</f>
        <v>0</v>
      </c>
      <c r="G442" s="49"/>
      <c r="H442" s="51"/>
      <c r="I442" s="57">
        <f>M445</f>
        <v>6.5</v>
      </c>
      <c r="J442" s="151"/>
      <c r="K442" s="78">
        <v>222</v>
      </c>
      <c r="L442" s="79">
        <v>43593</v>
      </c>
      <c r="M442" s="80">
        <v>6.5</v>
      </c>
      <c r="N442" s="80">
        <v>0</v>
      </c>
      <c r="O442" s="80" t="str">
        <f>IF(COUNT(R436:R444)=COUNTIF(R436:R444,0),"Unanimidade",_xlfn.CONCAT(COUNTIF(R436:R444,0)," x ",COUNTIF(R436:R444,"&lt;&gt;0")))</f>
        <v>Unanimidade</v>
      </c>
      <c r="P442" s="33" t="s">
        <v>30</v>
      </c>
      <c r="Q442" s="34">
        <v>0</v>
      </c>
      <c r="R442" s="38">
        <f t="shared" si="13"/>
        <v>0</v>
      </c>
      <c r="S442" s="8">
        <f>1-Português!$T442</f>
        <v>1</v>
      </c>
      <c r="T442" s="8">
        <f>IF(Português!$R442&lt;&gt;0,1,0)</f>
        <v>0</v>
      </c>
      <c r="U442" s="135"/>
      <c r="V442" s="135"/>
      <c r="Y442" s="3"/>
    </row>
    <row r="443" spans="1:25" ht="15" customHeight="1" x14ac:dyDescent="0.3">
      <c r="A443" s="151"/>
      <c r="B443" s="56"/>
      <c r="C443" s="70"/>
      <c r="D443" s="43"/>
      <c r="E443" s="43"/>
      <c r="F443" s="92"/>
      <c r="G443" s="50"/>
      <c r="H443" s="51"/>
      <c r="I443" s="57">
        <f>M444</f>
        <v>6.5</v>
      </c>
      <c r="J443" s="151"/>
      <c r="K443" s="78">
        <v>222</v>
      </c>
      <c r="L443" s="79">
        <v>43593</v>
      </c>
      <c r="M443" s="80">
        <v>6.5</v>
      </c>
      <c r="N443" s="80">
        <v>0</v>
      </c>
      <c r="O443" s="80" t="str">
        <f>IF(COUNT(R436:R444)=COUNTIF(R436:R444,0),"Unanimidade",_xlfn.CONCAT(COUNTIF(R436:R444,0)," x ",COUNTIF(R436:R444,"&lt;&gt;0")))</f>
        <v>Unanimidade</v>
      </c>
      <c r="P443" s="33" t="s">
        <v>38</v>
      </c>
      <c r="Q443" s="34">
        <v>0</v>
      </c>
      <c r="R443" s="38">
        <f t="shared" si="13"/>
        <v>0</v>
      </c>
      <c r="S443" s="8">
        <f>1-Português!$T443</f>
        <v>1</v>
      </c>
      <c r="T443" s="8">
        <f>IF(Português!$R443&lt;&gt;0,1,0)</f>
        <v>0</v>
      </c>
      <c r="U443" s="135"/>
      <c r="V443" s="135"/>
      <c r="Y443" s="3"/>
    </row>
    <row r="444" spans="1:25" ht="15" customHeight="1" thickBot="1" x14ac:dyDescent="0.35">
      <c r="A444" s="151"/>
      <c r="B444" s="58"/>
      <c r="C444" s="71"/>
      <c r="D444" s="59"/>
      <c r="E444" s="100"/>
      <c r="F444" s="100"/>
      <c r="G444" s="60"/>
      <c r="H444" s="61"/>
      <c r="I444" s="62">
        <f>M443</f>
        <v>6.5</v>
      </c>
      <c r="J444" s="151"/>
      <c r="K444" s="81">
        <v>222</v>
      </c>
      <c r="L444" s="82">
        <v>43593</v>
      </c>
      <c r="M444" s="83">
        <v>6.5</v>
      </c>
      <c r="N444" s="83">
        <v>0</v>
      </c>
      <c r="O444" s="83" t="str">
        <f>IF(COUNT(R436:R444)=COUNTIF(R436:R444,0),"Unanimidade",_xlfn.CONCAT(COUNTIF(R436:R444,0)," x ",COUNTIF(R436:R444,"&lt;&gt;0")))</f>
        <v>Unanimidade</v>
      </c>
      <c r="P444" s="39" t="s">
        <v>44</v>
      </c>
      <c r="Q444" s="40">
        <v>0</v>
      </c>
      <c r="R444" s="41">
        <f t="shared" si="13"/>
        <v>0</v>
      </c>
      <c r="S444" s="8">
        <f>1-Português!$T444</f>
        <v>1</v>
      </c>
      <c r="T444" s="8">
        <f>IF(Português!$R444&lt;&gt;0,1,0)</f>
        <v>0</v>
      </c>
      <c r="U444" s="135"/>
      <c r="V444" s="135"/>
      <c r="Y444" s="3"/>
    </row>
    <row r="445" spans="1:25" ht="15" customHeight="1" x14ac:dyDescent="0.3">
      <c r="A445" s="151"/>
      <c r="B445" s="53"/>
      <c r="C445" s="69"/>
      <c r="D445" s="54"/>
      <c r="E445" s="93"/>
      <c r="F445" s="94"/>
      <c r="G445" s="94"/>
      <c r="H445" s="99"/>
      <c r="I445" s="55"/>
      <c r="J445" s="151"/>
      <c r="K445" s="75">
        <v>221</v>
      </c>
      <c r="L445" s="76">
        <v>43544</v>
      </c>
      <c r="M445" s="77">
        <v>6.5</v>
      </c>
      <c r="N445" s="77">
        <v>0</v>
      </c>
      <c r="O445" s="77" t="str">
        <f>IF(COUNT(R445:R453)=COUNTIF(R445:R453,0),"Unanimidade",_xlfn.CONCAT(COUNTIF(R445:R453,0)," x ",COUNTIF(R445:R453,"&lt;&gt;0")))</f>
        <v>Unanimidade</v>
      </c>
      <c r="P445" s="35" t="s">
        <v>21</v>
      </c>
      <c r="Q445" s="36">
        <v>0</v>
      </c>
      <c r="R445" s="37">
        <f t="shared" si="13"/>
        <v>0</v>
      </c>
      <c r="S445" s="8">
        <f>1-Português!$T445</f>
        <v>1</v>
      </c>
      <c r="T445" s="8">
        <f>IF(Português!$R445&lt;&gt;0,1,0)</f>
        <v>0</v>
      </c>
      <c r="U445" s="135"/>
      <c r="V445" s="135"/>
      <c r="Y445" s="3"/>
    </row>
    <row r="446" spans="1:25" ht="15" customHeight="1" x14ac:dyDescent="0.3">
      <c r="A446" s="151"/>
      <c r="B446" s="56"/>
      <c r="C446" s="70"/>
      <c r="D446" s="43"/>
      <c r="E446" s="46"/>
      <c r="F446" s="90" t="str">
        <f>IF(M453=M454,"Manutenção em",IF(M453&gt;M454,"Aumento para","Redução para"))</f>
        <v>Manutenção em</v>
      </c>
      <c r="G446" s="47"/>
      <c r="H446" s="52"/>
      <c r="I446" s="57"/>
      <c r="J446" s="151"/>
      <c r="K446" s="78">
        <v>221</v>
      </c>
      <c r="L446" s="79">
        <v>43544</v>
      </c>
      <c r="M446" s="80">
        <v>6.5</v>
      </c>
      <c r="N446" s="80">
        <v>0</v>
      </c>
      <c r="O446" s="80" t="str">
        <f>IF(COUNT(R445:R453)=COUNTIF(R445:R453,0),"Unanimidade",_xlfn.CONCAT(COUNTIF(R445:R453,0)," x ",COUNTIF(R445:R453,"&lt;&gt;0")))</f>
        <v>Unanimidade</v>
      </c>
      <c r="P446" s="33" t="s">
        <v>39</v>
      </c>
      <c r="Q446" s="34">
        <v>0</v>
      </c>
      <c r="R446" s="38">
        <f t="shared" si="13"/>
        <v>0</v>
      </c>
      <c r="S446" s="8">
        <f>1-Português!$T446</f>
        <v>1</v>
      </c>
      <c r="T446" s="8">
        <f>IF(Português!$R446&lt;&gt;0,1,0)</f>
        <v>0</v>
      </c>
      <c r="U446" s="135"/>
      <c r="V446" s="135"/>
      <c r="Y446" s="3"/>
    </row>
    <row r="447" spans="1:25" ht="15" customHeight="1" x14ac:dyDescent="0.3">
      <c r="A447" s="151"/>
      <c r="B447" s="56"/>
      <c r="C447" s="45" t="s">
        <v>23</v>
      </c>
      <c r="D447" s="45"/>
      <c r="E447" s="190">
        <f>M445</f>
        <v>6.5</v>
      </c>
      <c r="F447" s="190"/>
      <c r="G447" s="190"/>
      <c r="H447" s="67"/>
      <c r="I447" s="57"/>
      <c r="J447" s="151"/>
      <c r="K447" s="78">
        <v>221</v>
      </c>
      <c r="L447" s="79">
        <v>43544</v>
      </c>
      <c r="M447" s="80">
        <v>6.5</v>
      </c>
      <c r="N447" s="80">
        <v>0</v>
      </c>
      <c r="O447" s="80" t="str">
        <f>IF(COUNT(R445:R453)=COUNTIF(R445:R453,0),"Unanimidade",_xlfn.CONCAT(COUNTIF(R445:R453,0)," x ",COUNTIF(R445:R453,"&lt;&gt;0")))</f>
        <v>Unanimidade</v>
      </c>
      <c r="P447" s="33" t="s">
        <v>43</v>
      </c>
      <c r="Q447" s="34">
        <v>0</v>
      </c>
      <c r="R447" s="38">
        <f t="shared" si="13"/>
        <v>0</v>
      </c>
      <c r="S447" s="8">
        <f>1-Português!$T447</f>
        <v>1</v>
      </c>
      <c r="T447" s="8">
        <f>IF(Português!$R447&lt;&gt;0,1,0)</f>
        <v>0</v>
      </c>
      <c r="U447" s="135"/>
      <c r="V447" s="135"/>
      <c r="Y447" s="3"/>
    </row>
    <row r="448" spans="1:25" ht="15" customHeight="1" x14ac:dyDescent="0.3">
      <c r="A448" s="151"/>
      <c r="B448" s="56"/>
      <c r="C448" s="191">
        <f>K445</f>
        <v>221</v>
      </c>
      <c r="D448" s="191"/>
      <c r="E448" s="190"/>
      <c r="F448" s="190"/>
      <c r="G448" s="190"/>
      <c r="H448" s="68" t="s">
        <v>25</v>
      </c>
      <c r="I448" s="57"/>
      <c r="J448" s="151"/>
      <c r="K448" s="78">
        <v>221</v>
      </c>
      <c r="L448" s="79">
        <v>43544</v>
      </c>
      <c r="M448" s="80">
        <v>6.5</v>
      </c>
      <c r="N448" s="80">
        <v>0</v>
      </c>
      <c r="O448" s="80" t="str">
        <f>IF(COUNT(R445:R453)=COUNTIF(R445:R453,0),"Unanimidade",_xlfn.CONCAT(COUNTIF(R445:R453,0)," x ",COUNTIF(R445:R453,"&lt;&gt;0")))</f>
        <v>Unanimidade</v>
      </c>
      <c r="P448" s="33" t="s">
        <v>24</v>
      </c>
      <c r="Q448" s="34">
        <v>0</v>
      </c>
      <c r="R448" s="38">
        <f t="shared" si="13"/>
        <v>0</v>
      </c>
      <c r="S448" s="8">
        <f>1-Português!$T448</f>
        <v>1</v>
      </c>
      <c r="T448" s="8">
        <f>IF(Português!$R448&lt;&gt;0,1,0)</f>
        <v>0</v>
      </c>
      <c r="U448" s="135"/>
      <c r="V448" s="135"/>
      <c r="Y448" s="3"/>
    </row>
    <row r="449" spans="1:25" ht="15" customHeight="1" x14ac:dyDescent="0.3">
      <c r="A449" s="151"/>
      <c r="B449" s="56"/>
      <c r="C449" s="191"/>
      <c r="D449" s="191"/>
      <c r="I449" s="57"/>
      <c r="J449" s="151"/>
      <c r="K449" s="78">
        <v>221</v>
      </c>
      <c r="L449" s="79">
        <v>43544</v>
      </c>
      <c r="M449" s="80">
        <v>6.5</v>
      </c>
      <c r="N449" s="80">
        <v>0</v>
      </c>
      <c r="O449" s="80" t="str">
        <f>IF(COUNT(R445:R453)=COUNTIF(R445:R453,0),"Unanimidade",_xlfn.CONCAT(COUNTIF(R445:R453,0)," x ",COUNTIF(R445:R453,"&lt;&gt;0")))</f>
        <v>Unanimidade</v>
      </c>
      <c r="P449" s="33" t="s">
        <v>40</v>
      </c>
      <c r="Q449" s="34">
        <v>0</v>
      </c>
      <c r="R449" s="38">
        <f t="shared" si="13"/>
        <v>0</v>
      </c>
      <c r="S449" s="8">
        <f>1-Português!$T449</f>
        <v>1</v>
      </c>
      <c r="T449" s="8">
        <f>IF(Português!$R449&lt;&gt;0,1,0)</f>
        <v>0</v>
      </c>
      <c r="U449" s="135"/>
      <c r="V449" s="135"/>
      <c r="Y449" s="3"/>
    </row>
    <row r="450" spans="1:25" ht="15" customHeight="1" x14ac:dyDescent="0.3">
      <c r="A450" s="151"/>
      <c r="B450" s="56"/>
      <c r="C450" s="44"/>
      <c r="D450" s="44"/>
      <c r="E450" s="72" t="s">
        <v>29</v>
      </c>
      <c r="F450" s="89" t="str">
        <f>IF(COUNT(R445:R453)=COUNTIF(R445:R453,0),"Unanimidade",_xlfn.CONCAT(COUNTIF(R445:R453,0)," x ",COUNTIF(R445:R453,"&lt;&gt;0")))</f>
        <v>Unanimidade</v>
      </c>
      <c r="G450" s="67"/>
      <c r="H450" s="67"/>
      <c r="I450" s="57">
        <f>M455</f>
        <v>6.5</v>
      </c>
      <c r="J450" s="151"/>
      <c r="K450" s="78">
        <v>221</v>
      </c>
      <c r="L450" s="79">
        <v>43544</v>
      </c>
      <c r="M450" s="80">
        <v>6.5</v>
      </c>
      <c r="N450" s="80">
        <v>0</v>
      </c>
      <c r="O450" s="80" t="str">
        <f>IF(COUNT(R445:R453)=COUNTIF(R445:R453,0),"Unanimidade",_xlfn.CONCAT(COUNTIF(R445:R453,0)," x ",COUNTIF(R445:R453,"&lt;&gt;0")))</f>
        <v>Unanimidade</v>
      </c>
      <c r="P450" s="33" t="s">
        <v>37</v>
      </c>
      <c r="Q450" s="34">
        <v>0</v>
      </c>
      <c r="R450" s="38">
        <f t="shared" si="13"/>
        <v>0</v>
      </c>
      <c r="S450" s="8">
        <f>1-Português!$T450</f>
        <v>1</v>
      </c>
      <c r="T450" s="8">
        <f>IF(Português!$R450&lt;&gt;0,1,0)</f>
        <v>0</v>
      </c>
      <c r="U450" s="135"/>
      <c r="V450" s="135"/>
      <c r="Y450" s="3"/>
    </row>
    <row r="451" spans="1:25" ht="15" customHeight="1" x14ac:dyDescent="0.3">
      <c r="A451" s="151"/>
      <c r="B451" s="56"/>
      <c r="C451" s="48">
        <f>L445</f>
        <v>43544</v>
      </c>
      <c r="D451" s="48"/>
      <c r="E451" s="72" t="s">
        <v>35</v>
      </c>
      <c r="F451" s="50">
        <f>M453-M454</f>
        <v>0</v>
      </c>
      <c r="G451" s="49"/>
      <c r="H451" s="51"/>
      <c r="I451" s="57">
        <f>M454</f>
        <v>6.5</v>
      </c>
      <c r="J451" s="151"/>
      <c r="K451" s="78">
        <v>221</v>
      </c>
      <c r="L451" s="79">
        <v>43544</v>
      </c>
      <c r="M451" s="80">
        <v>6.5</v>
      </c>
      <c r="N451" s="80">
        <v>0</v>
      </c>
      <c r="O451" s="80" t="str">
        <f>IF(COUNT(R445:R453)=COUNTIF(R445:R453,0),"Unanimidade",_xlfn.CONCAT(COUNTIF(R445:R453,0)," x ",COUNTIF(R445:R453,"&lt;&gt;0")))</f>
        <v>Unanimidade</v>
      </c>
      <c r="P451" s="33" t="s">
        <v>30</v>
      </c>
      <c r="Q451" s="34">
        <v>0</v>
      </c>
      <c r="R451" s="38">
        <f t="shared" si="13"/>
        <v>0</v>
      </c>
      <c r="S451" s="8">
        <f>1-Português!$T451</f>
        <v>1</v>
      </c>
      <c r="T451" s="8">
        <f>IF(Português!$R451&lt;&gt;0,1,0)</f>
        <v>0</v>
      </c>
      <c r="U451" s="135"/>
      <c r="V451" s="135"/>
      <c r="Y451" s="3"/>
    </row>
    <row r="452" spans="1:25" ht="15" customHeight="1" x14ac:dyDescent="0.3">
      <c r="A452" s="151"/>
      <c r="B452" s="56"/>
      <c r="C452" s="70"/>
      <c r="D452" s="43"/>
      <c r="E452" s="43"/>
      <c r="F452" s="92"/>
      <c r="G452" s="50"/>
      <c r="H452" s="51"/>
      <c r="I452" s="57">
        <f>M453</f>
        <v>6.5</v>
      </c>
      <c r="J452" s="151"/>
      <c r="K452" s="78">
        <v>221</v>
      </c>
      <c r="L452" s="79">
        <v>43544</v>
      </c>
      <c r="M452" s="80">
        <v>6.5</v>
      </c>
      <c r="N452" s="80">
        <v>0</v>
      </c>
      <c r="O452" s="80" t="str">
        <f>IF(COUNT(R445:R453)=COUNTIF(R445:R453,0),"Unanimidade",_xlfn.CONCAT(COUNTIF(R445:R453,0)," x ",COUNTIF(R445:R453,"&lt;&gt;0")))</f>
        <v>Unanimidade</v>
      </c>
      <c r="P452" s="33" t="s">
        <v>38</v>
      </c>
      <c r="Q452" s="34">
        <v>0</v>
      </c>
      <c r="R452" s="38">
        <f t="shared" si="13"/>
        <v>0</v>
      </c>
      <c r="S452" s="8">
        <f>1-Português!$T452</f>
        <v>1</v>
      </c>
      <c r="T452" s="8">
        <f>IF(Português!$R452&lt;&gt;0,1,0)</f>
        <v>0</v>
      </c>
      <c r="U452" s="135"/>
      <c r="V452" s="135"/>
      <c r="Y452" s="3"/>
    </row>
    <row r="453" spans="1:25" ht="15" customHeight="1" thickBot="1" x14ac:dyDescent="0.35">
      <c r="A453" s="151"/>
      <c r="B453" s="58"/>
      <c r="C453" s="71"/>
      <c r="D453" s="59"/>
      <c r="E453" s="100"/>
      <c r="F453" s="100"/>
      <c r="G453" s="60"/>
      <c r="H453" s="61"/>
      <c r="I453" s="62">
        <f>M452</f>
        <v>6.5</v>
      </c>
      <c r="J453" s="151"/>
      <c r="K453" s="81">
        <v>221</v>
      </c>
      <c r="L453" s="82">
        <v>43544</v>
      </c>
      <c r="M453" s="83">
        <v>6.5</v>
      </c>
      <c r="N453" s="83">
        <v>0</v>
      </c>
      <c r="O453" s="83" t="str">
        <f>IF(COUNT(R445:R453)=COUNTIF(R445:R453,0),"Unanimidade",_xlfn.CONCAT(COUNTIF(R445:R453,0)," x ",COUNTIF(R445:R453,"&lt;&gt;0")))</f>
        <v>Unanimidade</v>
      </c>
      <c r="P453" s="39" t="s">
        <v>44</v>
      </c>
      <c r="Q453" s="40">
        <v>0</v>
      </c>
      <c r="R453" s="41">
        <f t="shared" si="13"/>
        <v>0</v>
      </c>
      <c r="S453" s="8">
        <f>1-Português!$T453</f>
        <v>1</v>
      </c>
      <c r="T453" s="8">
        <f>IF(Português!$R453&lt;&gt;0,1,0)</f>
        <v>0</v>
      </c>
      <c r="U453" s="135"/>
      <c r="V453" s="135"/>
      <c r="Y453" s="3"/>
    </row>
    <row r="454" spans="1:25" ht="15" customHeight="1" x14ac:dyDescent="0.3">
      <c r="A454" s="151"/>
      <c r="B454" s="53"/>
      <c r="C454" s="69"/>
      <c r="D454" s="54"/>
      <c r="E454" s="93"/>
      <c r="F454" s="94"/>
      <c r="G454" s="94"/>
      <c r="H454" s="99"/>
      <c r="I454" s="55"/>
      <c r="J454" s="151"/>
      <c r="K454" s="75">
        <v>220</v>
      </c>
      <c r="L454" s="84">
        <v>43502</v>
      </c>
      <c r="M454" s="77">
        <v>6.5</v>
      </c>
      <c r="N454" s="77">
        <v>0</v>
      </c>
      <c r="O454" s="77" t="str">
        <f>IF(COUNT(R454:R461)=COUNTIF(R454:R461,0),"Unanimidade",_xlfn.CONCAT(COUNTIF(R454:R461,0)," x ",COUNTIF(R454:R461,"&lt;&gt;0")))</f>
        <v>Unanimidade</v>
      </c>
      <c r="P454" s="35" t="s">
        <v>45</v>
      </c>
      <c r="Q454" s="36">
        <v>0</v>
      </c>
      <c r="R454" s="37">
        <f t="shared" si="13"/>
        <v>0</v>
      </c>
      <c r="S454" s="8">
        <f>1-Português!$T454</f>
        <v>1</v>
      </c>
      <c r="T454" s="8">
        <f>IF(Português!$R454&lt;&gt;0,1,0)</f>
        <v>0</v>
      </c>
      <c r="U454" s="135"/>
      <c r="V454" s="135"/>
      <c r="Y454" s="3"/>
    </row>
    <row r="455" spans="1:25" ht="15" customHeight="1" x14ac:dyDescent="0.3">
      <c r="A455" s="151"/>
      <c r="B455" s="56"/>
      <c r="C455" s="70"/>
      <c r="D455" s="43"/>
      <c r="E455" s="46"/>
      <c r="F455" s="90" t="str">
        <f>IF(M461=M462,"Manutenção em",IF(M461&gt;M462,"Aumento para","Redução para"))</f>
        <v>Manutenção em</v>
      </c>
      <c r="G455" s="47"/>
      <c r="H455" s="52"/>
      <c r="I455" s="57"/>
      <c r="J455" s="151"/>
      <c r="K455" s="78">
        <v>220</v>
      </c>
      <c r="L455" s="85">
        <v>43502</v>
      </c>
      <c r="M455" s="80">
        <v>6.5</v>
      </c>
      <c r="N455" s="80">
        <v>0</v>
      </c>
      <c r="O455" s="80" t="str">
        <f>IF(COUNT(R454:R461)=COUNTIF(R454:R461,0),"Unanimidade",_xlfn.CONCAT(COUNTIF(R454:R461,0)," x ",COUNTIF(R454:R461,"&lt;&gt;0")))</f>
        <v>Unanimidade</v>
      </c>
      <c r="P455" s="33" t="s">
        <v>43</v>
      </c>
      <c r="Q455" s="34">
        <v>0</v>
      </c>
      <c r="R455" s="38">
        <f t="shared" si="13"/>
        <v>0</v>
      </c>
      <c r="S455" s="8">
        <f>1-Português!$T455</f>
        <v>1</v>
      </c>
      <c r="T455" s="8">
        <f>IF(Português!$R455&lt;&gt;0,1,0)</f>
        <v>0</v>
      </c>
      <c r="U455" s="135"/>
      <c r="V455" s="135"/>
      <c r="Y455" s="3"/>
    </row>
    <row r="456" spans="1:25" ht="15" customHeight="1" x14ac:dyDescent="0.3">
      <c r="A456" s="151"/>
      <c r="B456" s="56"/>
      <c r="C456" s="45" t="s">
        <v>23</v>
      </c>
      <c r="D456" s="45"/>
      <c r="E456" s="190">
        <f>M454</f>
        <v>6.5</v>
      </c>
      <c r="F456" s="190"/>
      <c r="G456" s="190"/>
      <c r="H456" s="67"/>
      <c r="I456" s="57"/>
      <c r="J456" s="151"/>
      <c r="K456" s="78">
        <v>220</v>
      </c>
      <c r="L456" s="85">
        <v>43502</v>
      </c>
      <c r="M456" s="80">
        <v>6.5</v>
      </c>
      <c r="N456" s="80">
        <v>0</v>
      </c>
      <c r="O456" s="80" t="str">
        <f>IF(COUNT(R454:R461)=COUNTIF(R454:R461,0),"Unanimidade",_xlfn.CONCAT(COUNTIF(R454:R461,0)," x ",COUNTIF(R454:R461,"&lt;&gt;0")))</f>
        <v>Unanimidade</v>
      </c>
      <c r="P456" s="33" t="s">
        <v>24</v>
      </c>
      <c r="Q456" s="34">
        <v>0</v>
      </c>
      <c r="R456" s="38">
        <f t="shared" si="13"/>
        <v>0</v>
      </c>
      <c r="S456" s="8">
        <f>1-Português!$T456</f>
        <v>1</v>
      </c>
      <c r="T456" s="8">
        <f>IF(Português!$R456&lt;&gt;0,1,0)</f>
        <v>0</v>
      </c>
      <c r="U456" s="135"/>
      <c r="V456" s="135"/>
      <c r="Y456" s="3"/>
    </row>
    <row r="457" spans="1:25" ht="15" customHeight="1" x14ac:dyDescent="0.3">
      <c r="A457" s="151"/>
      <c r="B457" s="56"/>
      <c r="C457" s="191">
        <f>K454</f>
        <v>220</v>
      </c>
      <c r="D457" s="191"/>
      <c r="E457" s="190"/>
      <c r="F457" s="190"/>
      <c r="G457" s="190"/>
      <c r="H457" s="68" t="s">
        <v>25</v>
      </c>
      <c r="I457" s="57"/>
      <c r="J457" s="151"/>
      <c r="K457" s="78">
        <v>220</v>
      </c>
      <c r="L457" s="85">
        <v>43502</v>
      </c>
      <c r="M457" s="80">
        <v>6.5</v>
      </c>
      <c r="N457" s="80">
        <v>0</v>
      </c>
      <c r="O457" s="80" t="str">
        <f>IF(COUNT(R454:R461)=COUNTIF(R454:R461,0),"Unanimidade",_xlfn.CONCAT(COUNTIF(R454:R461,0)," x ",COUNTIF(R454:R461,"&lt;&gt;0")))</f>
        <v>Unanimidade</v>
      </c>
      <c r="P457" s="33" t="s">
        <v>37</v>
      </c>
      <c r="Q457" s="34">
        <v>0</v>
      </c>
      <c r="R457" s="38">
        <f t="shared" si="13"/>
        <v>0</v>
      </c>
      <c r="S457" s="8">
        <f>1-Português!$T457</f>
        <v>1</v>
      </c>
      <c r="T457" s="8">
        <f>IF(Português!$R457&lt;&gt;0,1,0)</f>
        <v>0</v>
      </c>
      <c r="U457" s="135"/>
      <c r="V457" s="135"/>
      <c r="Y457" s="3"/>
    </row>
    <row r="458" spans="1:25" ht="15" customHeight="1" x14ac:dyDescent="0.3">
      <c r="A458" s="151"/>
      <c r="B458" s="56"/>
      <c r="C458" s="191"/>
      <c r="D458" s="191"/>
      <c r="I458" s="57">
        <f>M463</f>
        <v>6.5</v>
      </c>
      <c r="J458" s="151"/>
      <c r="K458" s="78">
        <v>220</v>
      </c>
      <c r="L458" s="85">
        <v>43502</v>
      </c>
      <c r="M458" s="80">
        <v>6.5</v>
      </c>
      <c r="N458" s="80">
        <v>0</v>
      </c>
      <c r="O458" s="80" t="str">
        <f>IF(COUNT(R454:R461)=COUNTIF(R454:R461,0),"Unanimidade",_xlfn.CONCAT(COUNTIF(R454:R461,0)," x ",COUNTIF(R454:R461,"&lt;&gt;0")))</f>
        <v>Unanimidade</v>
      </c>
      <c r="P458" s="33" t="s">
        <v>30</v>
      </c>
      <c r="Q458" s="34">
        <v>0</v>
      </c>
      <c r="R458" s="38">
        <f t="shared" si="13"/>
        <v>0</v>
      </c>
      <c r="S458" s="8">
        <f>1-Português!$T458</f>
        <v>1</v>
      </c>
      <c r="T458" s="8">
        <f>IF(Português!$R458&lt;&gt;0,1,0)</f>
        <v>0</v>
      </c>
      <c r="U458" s="135"/>
      <c r="V458" s="135"/>
      <c r="Y458" s="3"/>
    </row>
    <row r="459" spans="1:25" ht="15" customHeight="1" x14ac:dyDescent="0.3">
      <c r="A459" s="151"/>
      <c r="B459" s="56"/>
      <c r="C459" s="44"/>
      <c r="D459" s="44"/>
      <c r="E459" s="72" t="s">
        <v>29</v>
      </c>
      <c r="F459" s="89" t="str">
        <f>IF(COUNT(R454:R462)=COUNTIF(R454:R462,0),"Unanimidade",_xlfn.CONCAT(COUNTIF(R454:R462,0)," x ",COUNTIF(R454:R462,"&lt;&gt;0")))</f>
        <v>Unanimidade</v>
      </c>
      <c r="G459" s="67"/>
      <c r="H459" s="67"/>
      <c r="I459" s="57">
        <f>M462</f>
        <v>6.5</v>
      </c>
      <c r="J459" s="151"/>
      <c r="K459" s="78">
        <v>220</v>
      </c>
      <c r="L459" s="85">
        <v>43502</v>
      </c>
      <c r="M459" s="80">
        <v>6.5</v>
      </c>
      <c r="N459" s="80">
        <v>0</v>
      </c>
      <c r="O459" s="80" t="str">
        <f>IF(COUNT(R454:R461)=COUNTIF(R454:R461,0),"Unanimidade",_xlfn.CONCAT(COUNTIF(R454:R461,0)," x ",COUNTIF(R454:R461,"&lt;&gt;0")))</f>
        <v>Unanimidade</v>
      </c>
      <c r="P459" s="33" t="s">
        <v>38</v>
      </c>
      <c r="Q459" s="34">
        <v>0</v>
      </c>
      <c r="R459" s="38">
        <f t="shared" si="13"/>
        <v>0</v>
      </c>
      <c r="S459" s="8">
        <f>1-Português!$T459</f>
        <v>1</v>
      </c>
      <c r="T459" s="8">
        <f>IF(Português!$R459&lt;&gt;0,1,0)</f>
        <v>0</v>
      </c>
      <c r="U459" s="135"/>
      <c r="V459" s="135"/>
      <c r="Y459" s="3"/>
    </row>
    <row r="460" spans="1:25" ht="15" customHeight="1" x14ac:dyDescent="0.3">
      <c r="A460" s="151"/>
      <c r="B460" s="56"/>
      <c r="C460" s="48">
        <f>L454</f>
        <v>43502</v>
      </c>
      <c r="D460" s="48"/>
      <c r="E460" s="72" t="s">
        <v>35</v>
      </c>
      <c r="F460" s="50">
        <f>M461-M462</f>
        <v>0</v>
      </c>
      <c r="G460" s="49"/>
      <c r="H460" s="51"/>
      <c r="I460" s="57">
        <f>M461</f>
        <v>6.5</v>
      </c>
      <c r="J460" s="151"/>
      <c r="K460" s="78">
        <v>220</v>
      </c>
      <c r="L460" s="85">
        <v>43502</v>
      </c>
      <c r="M460" s="80">
        <v>6.5</v>
      </c>
      <c r="N460" s="80">
        <v>0</v>
      </c>
      <c r="O460" s="80" t="str">
        <f>IF(COUNT(R454:R461)=COUNTIF(R454:R461,0),"Unanimidade",_xlfn.CONCAT(COUNTIF(R454:R461,0)," x ",COUNTIF(R454:R461,"&lt;&gt;0")))</f>
        <v>Unanimidade</v>
      </c>
      <c r="P460" s="33" t="s">
        <v>46</v>
      </c>
      <c r="Q460" s="34">
        <v>0</v>
      </c>
      <c r="R460" s="38">
        <f t="shared" si="13"/>
        <v>0</v>
      </c>
      <c r="S460" s="8">
        <f>1-Português!$T460</f>
        <v>1</v>
      </c>
      <c r="T460" s="8">
        <f>IF(Português!$R460&lt;&gt;0,1,0)</f>
        <v>0</v>
      </c>
      <c r="U460" s="135"/>
      <c r="V460" s="135"/>
      <c r="Y460" s="3"/>
    </row>
    <row r="461" spans="1:25" ht="15" customHeight="1" thickBot="1" x14ac:dyDescent="0.35">
      <c r="A461" s="151"/>
      <c r="B461" s="56"/>
      <c r="C461" s="70"/>
      <c r="D461" s="43"/>
      <c r="E461" s="43"/>
      <c r="F461" s="92"/>
      <c r="G461" s="50"/>
      <c r="H461" s="51"/>
      <c r="I461" s="57">
        <f>M460</f>
        <v>6.5</v>
      </c>
      <c r="J461" s="151"/>
      <c r="K461" s="81">
        <v>220</v>
      </c>
      <c r="L461" s="86">
        <v>43502</v>
      </c>
      <c r="M461" s="83">
        <v>6.5</v>
      </c>
      <c r="N461" s="83">
        <v>0</v>
      </c>
      <c r="O461" s="83" t="str">
        <f>IF(COUNT(R454:R461)=COUNTIF(R454:R461,0),"Unanimidade",_xlfn.CONCAT(COUNTIF(R454:R461,0)," x ",COUNTIF(R454:R461,"&lt;&gt;0")))</f>
        <v>Unanimidade</v>
      </c>
      <c r="P461" s="39" t="s">
        <v>44</v>
      </c>
      <c r="Q461" s="40">
        <v>0</v>
      </c>
      <c r="R461" s="41">
        <f t="shared" si="13"/>
        <v>0</v>
      </c>
      <c r="S461" s="8">
        <f>1-Português!$T461</f>
        <v>1</v>
      </c>
      <c r="T461" s="8">
        <f>IF(Português!$R461&lt;&gt;0,1,0)</f>
        <v>0</v>
      </c>
      <c r="U461" s="135"/>
      <c r="V461" s="135"/>
      <c r="Y461" s="3"/>
    </row>
    <row r="462" spans="1:25" ht="15" customHeight="1" x14ac:dyDescent="0.3">
      <c r="A462" s="151"/>
      <c r="B462" s="53"/>
      <c r="C462" s="69"/>
      <c r="D462" s="54"/>
      <c r="E462" s="93"/>
      <c r="F462" s="94"/>
      <c r="G462" s="94"/>
      <c r="H462" s="99"/>
      <c r="I462" s="55"/>
      <c r="J462" s="151"/>
      <c r="K462" s="75">
        <v>219</v>
      </c>
      <c r="L462" s="76">
        <v>43446</v>
      </c>
      <c r="M462" s="77">
        <v>6.5</v>
      </c>
      <c r="N462" s="77">
        <v>0</v>
      </c>
      <c r="O462" s="77" t="str">
        <f>IF(COUNT(R462:R470)=COUNTIF(R462:R470,0),"Unanimidade",_xlfn.CONCAT(COUNTIF(R462:R470,0)," x ",COUNTIF(R462:R470,"&lt;&gt;0")))</f>
        <v>Unanimidade</v>
      </c>
      <c r="P462" s="35" t="s">
        <v>45</v>
      </c>
      <c r="Q462" s="36">
        <v>0</v>
      </c>
      <c r="R462" s="37">
        <f t="shared" si="13"/>
        <v>0</v>
      </c>
      <c r="S462" s="8">
        <f>1-Português!$T462</f>
        <v>1</v>
      </c>
      <c r="T462" s="8">
        <f>IF(Português!$R462&lt;&gt;0,1,0)</f>
        <v>0</v>
      </c>
      <c r="U462" s="135"/>
      <c r="V462" s="135"/>
      <c r="Y462" s="3"/>
    </row>
    <row r="463" spans="1:25" ht="15" customHeight="1" x14ac:dyDescent="0.3">
      <c r="A463" s="151"/>
      <c r="B463" s="56"/>
      <c r="C463" s="70"/>
      <c r="D463" s="43"/>
      <c r="E463" s="46"/>
      <c r="F463" s="90" t="str">
        <f>IF(M470=M471,"Manutenção em",IF(M470&gt;M471,"Aumento para","Redução para"))</f>
        <v>Manutenção em</v>
      </c>
      <c r="G463" s="47"/>
      <c r="H463" s="52"/>
      <c r="I463" s="57"/>
      <c r="J463" s="151"/>
      <c r="K463" s="78">
        <v>219</v>
      </c>
      <c r="L463" s="79">
        <v>43446</v>
      </c>
      <c r="M463" s="80">
        <v>6.5</v>
      </c>
      <c r="N463" s="80">
        <v>0</v>
      </c>
      <c r="O463" s="80" t="str">
        <f>IF(COUNT(R462:R470)=COUNTIF(R462:R470,0),"Unanimidade",_xlfn.CONCAT(COUNTIF(R462:R470,0)," x ",COUNTIF(R462:R470,"&lt;&gt;0")))</f>
        <v>Unanimidade</v>
      </c>
      <c r="P463" s="33" t="s">
        <v>43</v>
      </c>
      <c r="Q463" s="34">
        <v>0</v>
      </c>
      <c r="R463" s="38">
        <f t="shared" si="13"/>
        <v>0</v>
      </c>
      <c r="S463" s="8">
        <f>1-Português!$T463</f>
        <v>1</v>
      </c>
      <c r="T463" s="8">
        <f>IF(Português!$R463&lt;&gt;0,1,0)</f>
        <v>0</v>
      </c>
      <c r="U463" s="135"/>
      <c r="V463" s="135"/>
      <c r="Y463" s="3"/>
    </row>
    <row r="464" spans="1:25" ht="15" customHeight="1" x14ac:dyDescent="0.3">
      <c r="A464" s="151"/>
      <c r="B464" s="56"/>
      <c r="C464" s="45" t="s">
        <v>23</v>
      </c>
      <c r="D464" s="45"/>
      <c r="E464" s="190">
        <f>M462</f>
        <v>6.5</v>
      </c>
      <c r="F464" s="190"/>
      <c r="G464" s="190"/>
      <c r="H464" s="67"/>
      <c r="I464" s="57"/>
      <c r="J464" s="151"/>
      <c r="K464" s="78">
        <v>219</v>
      </c>
      <c r="L464" s="79">
        <v>43446</v>
      </c>
      <c r="M464" s="80">
        <v>6.5</v>
      </c>
      <c r="N464" s="80">
        <v>0</v>
      </c>
      <c r="O464" s="80" t="str">
        <f>IF(COUNT(R462:R470)=COUNTIF(R462:R470,0),"Unanimidade",_xlfn.CONCAT(COUNTIF(R462:R470,0)," x ",COUNTIF(R462:R470,"&lt;&gt;0")))</f>
        <v>Unanimidade</v>
      </c>
      <c r="P464" s="33" t="s">
        <v>24</v>
      </c>
      <c r="Q464" s="34">
        <v>0</v>
      </c>
      <c r="R464" s="38">
        <f t="shared" si="13"/>
        <v>0</v>
      </c>
      <c r="S464" s="8">
        <f>1-Português!$T464</f>
        <v>1</v>
      </c>
      <c r="T464" s="8">
        <f>IF(Português!$R464&lt;&gt;0,1,0)</f>
        <v>0</v>
      </c>
      <c r="U464" s="135"/>
      <c r="V464" s="135"/>
      <c r="Y464" s="3"/>
    </row>
    <row r="465" spans="1:25" ht="15" customHeight="1" x14ac:dyDescent="0.3">
      <c r="A465" s="151"/>
      <c r="B465" s="56"/>
      <c r="C465" s="191">
        <f>K462</f>
        <v>219</v>
      </c>
      <c r="D465" s="191"/>
      <c r="E465" s="190"/>
      <c r="F465" s="190"/>
      <c r="G465" s="190"/>
      <c r="H465" s="68" t="s">
        <v>25</v>
      </c>
      <c r="I465" s="57"/>
      <c r="J465" s="151"/>
      <c r="K465" s="78">
        <v>219</v>
      </c>
      <c r="L465" s="79">
        <v>43446</v>
      </c>
      <c r="M465" s="80">
        <v>6.5</v>
      </c>
      <c r="N465" s="80">
        <v>0</v>
      </c>
      <c r="O465" s="80" t="str">
        <f>IF(COUNT(R462:R470)=COUNTIF(R462:R470,0),"Unanimidade",_xlfn.CONCAT(COUNTIF(R462:R470,0)," x ",COUNTIF(R462:R470,"&lt;&gt;0")))</f>
        <v>Unanimidade</v>
      </c>
      <c r="P465" s="33" t="s">
        <v>37</v>
      </c>
      <c r="Q465" s="34">
        <v>0</v>
      </c>
      <c r="R465" s="38">
        <f t="shared" si="13"/>
        <v>0</v>
      </c>
      <c r="S465" s="8">
        <f>1-Português!$T465</f>
        <v>1</v>
      </c>
      <c r="T465" s="8">
        <f>IF(Português!$R465&lt;&gt;0,1,0)</f>
        <v>0</v>
      </c>
      <c r="U465" s="135"/>
      <c r="V465" s="135"/>
      <c r="Y465" s="3"/>
    </row>
    <row r="466" spans="1:25" ht="15" customHeight="1" x14ac:dyDescent="0.3">
      <c r="A466" s="151"/>
      <c r="B466" s="56"/>
      <c r="C466" s="191"/>
      <c r="D466" s="191"/>
      <c r="I466" s="57"/>
      <c r="J466" s="151"/>
      <c r="K466" s="78">
        <v>219</v>
      </c>
      <c r="L466" s="79">
        <v>43446</v>
      </c>
      <c r="M466" s="80">
        <v>6.5</v>
      </c>
      <c r="N466" s="80">
        <v>0</v>
      </c>
      <c r="O466" s="80" t="str">
        <f>IF(COUNT(R462:R470)=COUNTIF(R462:R470,0),"Unanimidade",_xlfn.CONCAT(COUNTIF(R462:R470,0)," x ",COUNTIF(R462:R470,"&lt;&gt;0")))</f>
        <v>Unanimidade</v>
      </c>
      <c r="P466" s="33" t="s">
        <v>30</v>
      </c>
      <c r="Q466" s="34">
        <v>0</v>
      </c>
      <c r="R466" s="38">
        <f t="shared" si="13"/>
        <v>0</v>
      </c>
      <c r="S466" s="8">
        <f>1-Português!$T466</f>
        <v>1</v>
      </c>
      <c r="T466" s="8">
        <f>IF(Português!$R466&lt;&gt;0,1,0)</f>
        <v>0</v>
      </c>
      <c r="U466" s="135"/>
      <c r="V466" s="135"/>
      <c r="Y466" s="3"/>
    </row>
    <row r="467" spans="1:25" ht="15" customHeight="1" x14ac:dyDescent="0.3">
      <c r="A467" s="151"/>
      <c r="B467" s="56"/>
      <c r="C467" s="44"/>
      <c r="D467" s="44"/>
      <c r="E467" s="72" t="s">
        <v>29</v>
      </c>
      <c r="F467" s="89" t="str">
        <f>IF(COUNT(R462:R470)=COUNTIF(R462:R470,0),"Unanimidade",_xlfn.CONCAT(COUNTIF(R462:R470,0)," x ",COUNTIF(R462:R470,"&lt;&gt;0")))</f>
        <v>Unanimidade</v>
      </c>
      <c r="G467" s="67"/>
      <c r="H467" s="67"/>
      <c r="I467" s="57">
        <f>M472</f>
        <v>6.5</v>
      </c>
      <c r="J467" s="151"/>
      <c r="K467" s="78">
        <v>219</v>
      </c>
      <c r="L467" s="79">
        <v>43446</v>
      </c>
      <c r="M467" s="80">
        <v>6.5</v>
      </c>
      <c r="N467" s="80">
        <v>0</v>
      </c>
      <c r="O467" s="80" t="str">
        <f>IF(COUNT(R462:R470)=COUNTIF(R462:R470,0),"Unanimidade",_xlfn.CONCAT(COUNTIF(R462:R470,0)," x ",COUNTIF(R462:R470,"&lt;&gt;0")))</f>
        <v>Unanimidade</v>
      </c>
      <c r="P467" s="33" t="s">
        <v>38</v>
      </c>
      <c r="Q467" s="34">
        <v>0</v>
      </c>
      <c r="R467" s="38">
        <f t="shared" si="13"/>
        <v>0</v>
      </c>
      <c r="S467" s="8">
        <f>1-Português!$T467</f>
        <v>1</v>
      </c>
      <c r="T467" s="8">
        <f>IF(Português!$R467&lt;&gt;0,1,0)</f>
        <v>0</v>
      </c>
      <c r="U467" s="135"/>
      <c r="V467" s="135"/>
      <c r="Y467" s="3"/>
    </row>
    <row r="468" spans="1:25" ht="15" customHeight="1" x14ac:dyDescent="0.3">
      <c r="A468" s="151"/>
      <c r="B468" s="56"/>
      <c r="C468" s="48">
        <f>L462</f>
        <v>43446</v>
      </c>
      <c r="D468" s="48"/>
      <c r="E468" s="72" t="s">
        <v>35</v>
      </c>
      <c r="F468" s="50">
        <f>M470-M471</f>
        <v>0</v>
      </c>
      <c r="G468" s="49"/>
      <c r="H468" s="51"/>
      <c r="I468" s="57">
        <f>M471</f>
        <v>6.5</v>
      </c>
      <c r="J468" s="151"/>
      <c r="K468" s="78">
        <v>219</v>
      </c>
      <c r="L468" s="79">
        <v>43446</v>
      </c>
      <c r="M468" s="80">
        <v>6.5</v>
      </c>
      <c r="N468" s="80">
        <v>0</v>
      </c>
      <c r="O468" s="80" t="str">
        <f>IF(COUNT(R462:R470)=COUNTIF(R462:R470,0),"Unanimidade",_xlfn.CONCAT(COUNTIF(R462:R470,0)," x ",COUNTIF(R462:R470,"&lt;&gt;0")))</f>
        <v>Unanimidade</v>
      </c>
      <c r="P468" s="33" t="s">
        <v>47</v>
      </c>
      <c r="Q468" s="34">
        <v>0</v>
      </c>
      <c r="R468" s="38">
        <f t="shared" si="13"/>
        <v>0</v>
      </c>
      <c r="S468" s="8">
        <f>1-Português!$T468</f>
        <v>1</v>
      </c>
      <c r="T468" s="8">
        <f>IF(Português!$R468&lt;&gt;0,1,0)</f>
        <v>0</v>
      </c>
      <c r="U468" s="135"/>
      <c r="V468" s="135"/>
      <c r="Y468" s="3"/>
    </row>
    <row r="469" spans="1:25" ht="15" customHeight="1" x14ac:dyDescent="0.3">
      <c r="A469" s="151"/>
      <c r="B469" s="56"/>
      <c r="C469" s="70"/>
      <c r="D469" s="43"/>
      <c r="E469" s="43"/>
      <c r="F469" s="92"/>
      <c r="G469" s="50"/>
      <c r="H469" s="51"/>
      <c r="I469" s="57">
        <f>M470</f>
        <v>6.5</v>
      </c>
      <c r="J469" s="151"/>
      <c r="K469" s="78">
        <v>219</v>
      </c>
      <c r="L469" s="79">
        <v>43446</v>
      </c>
      <c r="M469" s="80">
        <v>6.5</v>
      </c>
      <c r="N469" s="80">
        <v>0</v>
      </c>
      <c r="O469" s="80" t="str">
        <f>IF(COUNT(R462:R470)=COUNTIF(R462:R470,0),"Unanimidade",_xlfn.CONCAT(COUNTIF(R462:R470,0)," x ",COUNTIF(R462:R470,"&lt;&gt;0")))</f>
        <v>Unanimidade</v>
      </c>
      <c r="P469" s="33" t="s">
        <v>46</v>
      </c>
      <c r="Q469" s="34">
        <v>0</v>
      </c>
      <c r="R469" s="38">
        <f t="shared" si="13"/>
        <v>0</v>
      </c>
      <c r="S469" s="8">
        <f>1-Português!$T469</f>
        <v>1</v>
      </c>
      <c r="T469" s="8">
        <f>IF(Português!$R469&lt;&gt;0,1,0)</f>
        <v>0</v>
      </c>
      <c r="U469" s="135"/>
      <c r="V469" s="135"/>
      <c r="Y469" s="3"/>
    </row>
    <row r="470" spans="1:25" ht="15" customHeight="1" thickBot="1" x14ac:dyDescent="0.35">
      <c r="A470" s="151"/>
      <c r="B470" s="58"/>
      <c r="C470" s="71"/>
      <c r="D470" s="59"/>
      <c r="E470" s="100"/>
      <c r="F470" s="100"/>
      <c r="G470" s="60"/>
      <c r="H470" s="61"/>
      <c r="I470" s="62">
        <f>M469</f>
        <v>6.5</v>
      </c>
      <c r="J470" s="151"/>
      <c r="K470" s="81">
        <v>219</v>
      </c>
      <c r="L470" s="82">
        <v>43446</v>
      </c>
      <c r="M470" s="83">
        <v>6.5</v>
      </c>
      <c r="N470" s="83">
        <v>0</v>
      </c>
      <c r="O470" s="83" t="str">
        <f>IF(COUNT(R462:R470)=COUNTIF(R462:R470,0),"Unanimidade",_xlfn.CONCAT(COUNTIF(R462:R470,0)," x ",COUNTIF(R462:R470,"&lt;&gt;0")))</f>
        <v>Unanimidade</v>
      </c>
      <c r="P470" s="39" t="s">
        <v>44</v>
      </c>
      <c r="Q470" s="40">
        <v>0</v>
      </c>
      <c r="R470" s="41">
        <f t="shared" si="13"/>
        <v>0</v>
      </c>
      <c r="S470" s="8">
        <f>1-Português!$T470</f>
        <v>1</v>
      </c>
      <c r="T470" s="8">
        <f>IF(Português!$R470&lt;&gt;0,1,0)</f>
        <v>0</v>
      </c>
      <c r="U470" s="135"/>
      <c r="V470" s="135"/>
      <c r="Y470" s="3"/>
    </row>
    <row r="471" spans="1:25" ht="15" customHeight="1" x14ac:dyDescent="0.3">
      <c r="A471" s="151"/>
      <c r="B471" s="53"/>
      <c r="C471" s="69"/>
      <c r="D471" s="54"/>
      <c r="E471" s="93"/>
      <c r="F471" s="94"/>
      <c r="G471" s="94"/>
      <c r="H471" s="99"/>
      <c r="I471" s="55"/>
      <c r="J471" s="151"/>
      <c r="K471" s="75">
        <v>218</v>
      </c>
      <c r="L471" s="76">
        <v>43404</v>
      </c>
      <c r="M471" s="77">
        <v>6.5</v>
      </c>
      <c r="N471" s="77">
        <v>0</v>
      </c>
      <c r="O471" s="77" t="str">
        <f>IF(COUNT(R471:R479)=COUNTIF(R471:R479,0),"Unanimidade",_xlfn.CONCAT(COUNTIF(R471:R479,0)," x ",COUNTIF(R471:R479,"&lt;&gt;0")))</f>
        <v>Unanimidade</v>
      </c>
      <c r="P471" s="35" t="s">
        <v>45</v>
      </c>
      <c r="Q471" s="36">
        <v>0</v>
      </c>
      <c r="R471" s="37">
        <f t="shared" si="13"/>
        <v>0</v>
      </c>
      <c r="S471" s="8">
        <f>1-Português!$T471</f>
        <v>1</v>
      </c>
      <c r="T471" s="8">
        <f>IF(Português!$R471&lt;&gt;0,1,0)</f>
        <v>0</v>
      </c>
      <c r="U471" s="135"/>
      <c r="V471" s="135"/>
      <c r="Y471" s="3"/>
    </row>
    <row r="472" spans="1:25" ht="15" customHeight="1" x14ac:dyDescent="0.3">
      <c r="A472" s="151"/>
      <c r="B472" s="56"/>
      <c r="C472" s="70"/>
      <c r="D472" s="43"/>
      <c r="E472" s="46"/>
      <c r="F472" s="90" t="str">
        <f>IF(M479=M480,"Manutenção em",IF(M479&gt;M480,"Aumento para","Redução para"))</f>
        <v>Manutenção em</v>
      </c>
      <c r="G472" s="47"/>
      <c r="H472" s="52"/>
      <c r="I472" s="57"/>
      <c r="J472" s="151"/>
      <c r="K472" s="78">
        <v>218</v>
      </c>
      <c r="L472" s="79">
        <v>43404</v>
      </c>
      <c r="M472" s="80">
        <v>6.5</v>
      </c>
      <c r="N472" s="80">
        <v>0</v>
      </c>
      <c r="O472" s="80" t="str">
        <f>IF(COUNT(R471:R479)=COUNTIF(R471:R479,0),"Unanimidade",_xlfn.CONCAT(COUNTIF(R471:R479,0)," x ",COUNTIF(R471:R479,"&lt;&gt;0")))</f>
        <v>Unanimidade</v>
      </c>
      <c r="P472" s="33" t="s">
        <v>43</v>
      </c>
      <c r="Q472" s="34">
        <v>0</v>
      </c>
      <c r="R472" s="38">
        <f t="shared" ref="R472:R535" si="14">Q472-N472</f>
        <v>0</v>
      </c>
      <c r="S472" s="8">
        <f>1-Português!$T472</f>
        <v>1</v>
      </c>
      <c r="T472" s="8">
        <f>IF(Português!$R472&lt;&gt;0,1,0)</f>
        <v>0</v>
      </c>
      <c r="U472" s="135"/>
      <c r="V472" s="135"/>
      <c r="Y472" s="3"/>
    </row>
    <row r="473" spans="1:25" ht="15" customHeight="1" x14ac:dyDescent="0.3">
      <c r="A473" s="151"/>
      <c r="B473" s="56"/>
      <c r="C473" s="45" t="s">
        <v>23</v>
      </c>
      <c r="D473" s="45"/>
      <c r="E473" s="190">
        <f>M471</f>
        <v>6.5</v>
      </c>
      <c r="F473" s="190"/>
      <c r="G473" s="190"/>
      <c r="H473" s="67"/>
      <c r="I473" s="57"/>
      <c r="J473" s="151"/>
      <c r="K473" s="78">
        <v>218</v>
      </c>
      <c r="L473" s="79">
        <v>43404</v>
      </c>
      <c r="M473" s="80">
        <v>6.5</v>
      </c>
      <c r="N473" s="80">
        <v>0</v>
      </c>
      <c r="O473" s="80" t="str">
        <f>IF(COUNT(R471:R479)=COUNTIF(R471:R479,0),"Unanimidade",_xlfn.CONCAT(COUNTIF(R471:R479,0)," x ",COUNTIF(R471:R479,"&lt;&gt;0")))</f>
        <v>Unanimidade</v>
      </c>
      <c r="P473" s="33" t="s">
        <v>24</v>
      </c>
      <c r="Q473" s="34">
        <v>0</v>
      </c>
      <c r="R473" s="38">
        <f t="shared" si="14"/>
        <v>0</v>
      </c>
      <c r="S473" s="8">
        <f>1-Português!$T473</f>
        <v>1</v>
      </c>
      <c r="T473" s="8">
        <f>IF(Português!$R473&lt;&gt;0,1,0)</f>
        <v>0</v>
      </c>
      <c r="U473" s="135"/>
      <c r="V473" s="135"/>
      <c r="Y473" s="3"/>
    </row>
    <row r="474" spans="1:25" ht="15" customHeight="1" x14ac:dyDescent="0.3">
      <c r="A474" s="151"/>
      <c r="B474" s="56"/>
      <c r="C474" s="191">
        <f>K471</f>
        <v>218</v>
      </c>
      <c r="D474" s="191"/>
      <c r="E474" s="190"/>
      <c r="F474" s="190"/>
      <c r="G474" s="190"/>
      <c r="H474" s="68" t="s">
        <v>25</v>
      </c>
      <c r="I474" s="57"/>
      <c r="J474" s="151"/>
      <c r="K474" s="78">
        <v>218</v>
      </c>
      <c r="L474" s="79">
        <v>43404</v>
      </c>
      <c r="M474" s="80">
        <v>6.5</v>
      </c>
      <c r="N474" s="80">
        <v>0</v>
      </c>
      <c r="O474" s="80" t="str">
        <f>IF(COUNT(R471:R479)=COUNTIF(R471:R479,0),"Unanimidade",_xlfn.CONCAT(COUNTIF(R471:R479,0)," x ",COUNTIF(R471:R479,"&lt;&gt;0")))</f>
        <v>Unanimidade</v>
      </c>
      <c r="P474" s="33" t="s">
        <v>37</v>
      </c>
      <c r="Q474" s="34">
        <v>0</v>
      </c>
      <c r="R474" s="38">
        <f t="shared" si="14"/>
        <v>0</v>
      </c>
      <c r="S474" s="8">
        <f>1-Português!$T474</f>
        <v>1</v>
      </c>
      <c r="T474" s="8">
        <f>IF(Português!$R474&lt;&gt;0,1,0)</f>
        <v>0</v>
      </c>
      <c r="U474" s="135"/>
      <c r="V474" s="135"/>
      <c r="Y474" s="3"/>
    </row>
    <row r="475" spans="1:25" ht="15" customHeight="1" x14ac:dyDescent="0.3">
      <c r="A475" s="151"/>
      <c r="B475" s="56"/>
      <c r="C475" s="191"/>
      <c r="D475" s="191"/>
      <c r="I475" s="57"/>
      <c r="J475" s="151"/>
      <c r="K475" s="78">
        <v>218</v>
      </c>
      <c r="L475" s="79">
        <v>43404</v>
      </c>
      <c r="M475" s="80">
        <v>6.5</v>
      </c>
      <c r="N475" s="80">
        <v>0</v>
      </c>
      <c r="O475" s="80" t="str">
        <f>IF(COUNT(R471:R479)=COUNTIF(R471:R479,0),"Unanimidade",_xlfn.CONCAT(COUNTIF(R471:R479,0)," x ",COUNTIF(R471:R479,"&lt;&gt;0")))</f>
        <v>Unanimidade</v>
      </c>
      <c r="P475" s="33" t="s">
        <v>30</v>
      </c>
      <c r="Q475" s="34">
        <v>0</v>
      </c>
      <c r="R475" s="38">
        <f t="shared" si="14"/>
        <v>0</v>
      </c>
      <c r="S475" s="8">
        <f>1-Português!$T475</f>
        <v>1</v>
      </c>
      <c r="T475" s="8">
        <f>IF(Português!$R475&lt;&gt;0,1,0)</f>
        <v>0</v>
      </c>
      <c r="U475" s="135"/>
      <c r="V475" s="135"/>
      <c r="Y475" s="3"/>
    </row>
    <row r="476" spans="1:25" ht="15" customHeight="1" x14ac:dyDescent="0.3">
      <c r="A476" s="151"/>
      <c r="B476" s="56"/>
      <c r="C476" s="44"/>
      <c r="D476" s="44"/>
      <c r="E476" s="72" t="s">
        <v>29</v>
      </c>
      <c r="F476" s="89" t="str">
        <f>IF(COUNT(R471:R479)=COUNTIF(R471:R479,0),"Unanimidade",_xlfn.CONCAT(COUNTIF(R471:R479,0)," x ",COUNTIF(R471:R479,"&lt;&gt;0")))</f>
        <v>Unanimidade</v>
      </c>
      <c r="G476" s="67"/>
      <c r="H476" s="67"/>
      <c r="I476" s="57">
        <f>M481</f>
        <v>6.5</v>
      </c>
      <c r="J476" s="151"/>
      <c r="K476" s="78">
        <v>218</v>
      </c>
      <c r="L476" s="79">
        <v>43404</v>
      </c>
      <c r="M476" s="80">
        <v>6.5</v>
      </c>
      <c r="N476" s="80">
        <v>0</v>
      </c>
      <c r="O476" s="80" t="str">
        <f>IF(COUNT(R471:R479)=COUNTIF(R471:R479,0),"Unanimidade",_xlfn.CONCAT(COUNTIF(R471:R479,0)," x ",COUNTIF(R471:R479,"&lt;&gt;0")))</f>
        <v>Unanimidade</v>
      </c>
      <c r="P476" s="33" t="s">
        <v>38</v>
      </c>
      <c r="Q476" s="34">
        <v>0</v>
      </c>
      <c r="R476" s="38">
        <f t="shared" si="14"/>
        <v>0</v>
      </c>
      <c r="S476" s="8">
        <f>1-Português!$T476</f>
        <v>1</v>
      </c>
      <c r="T476" s="8">
        <f>IF(Português!$R476&lt;&gt;0,1,0)</f>
        <v>0</v>
      </c>
      <c r="U476" s="135"/>
      <c r="V476" s="135"/>
      <c r="Y476" s="3"/>
    </row>
    <row r="477" spans="1:25" ht="15" customHeight="1" x14ac:dyDescent="0.3">
      <c r="A477" s="151"/>
      <c r="B477" s="56"/>
      <c r="C477" s="48">
        <f>L471</f>
        <v>43404</v>
      </c>
      <c r="D477" s="48"/>
      <c r="E477" s="72" t="s">
        <v>35</v>
      </c>
      <c r="F477" s="50">
        <f>M479-M480</f>
        <v>0</v>
      </c>
      <c r="G477" s="49"/>
      <c r="H477" s="51"/>
      <c r="I477" s="57">
        <f>M480</f>
        <v>6.5</v>
      </c>
      <c r="J477" s="151"/>
      <c r="K477" s="78">
        <v>218</v>
      </c>
      <c r="L477" s="79">
        <v>43404</v>
      </c>
      <c r="M477" s="80">
        <v>6.5</v>
      </c>
      <c r="N477" s="80">
        <v>0</v>
      </c>
      <c r="O477" s="80" t="str">
        <f>IF(COUNT(R471:R479)=COUNTIF(R471:R479,0),"Unanimidade",_xlfn.CONCAT(COUNTIF(R471:R479,0)," x ",COUNTIF(R471:R479,"&lt;&gt;0")))</f>
        <v>Unanimidade</v>
      </c>
      <c r="P477" s="33" t="s">
        <v>47</v>
      </c>
      <c r="Q477" s="34">
        <v>0</v>
      </c>
      <c r="R477" s="38">
        <f t="shared" si="14"/>
        <v>0</v>
      </c>
      <c r="S477" s="8">
        <f>1-Português!$T477</f>
        <v>1</v>
      </c>
      <c r="T477" s="8">
        <f>IF(Português!$R477&lt;&gt;0,1,0)</f>
        <v>0</v>
      </c>
      <c r="U477" s="135"/>
      <c r="V477" s="135"/>
      <c r="Y477" s="3"/>
    </row>
    <row r="478" spans="1:25" ht="15" customHeight="1" x14ac:dyDescent="0.3">
      <c r="A478" s="151"/>
      <c r="B478" s="56"/>
      <c r="C478" s="70"/>
      <c r="D478" s="43"/>
      <c r="E478" s="43"/>
      <c r="F478" s="92"/>
      <c r="G478" s="50"/>
      <c r="H478" s="51"/>
      <c r="I478" s="57">
        <f>M479</f>
        <v>6.5</v>
      </c>
      <c r="J478" s="151"/>
      <c r="K478" s="78">
        <v>218</v>
      </c>
      <c r="L478" s="79">
        <v>43404</v>
      </c>
      <c r="M478" s="80">
        <v>6.5</v>
      </c>
      <c r="N478" s="80">
        <v>0</v>
      </c>
      <c r="O478" s="80" t="str">
        <f>IF(COUNT(R471:R479)=COUNTIF(R471:R479,0),"Unanimidade",_xlfn.CONCAT(COUNTIF(R471:R479,0)," x ",COUNTIF(R471:R479,"&lt;&gt;0")))</f>
        <v>Unanimidade</v>
      </c>
      <c r="P478" s="33" t="s">
        <v>46</v>
      </c>
      <c r="Q478" s="34">
        <v>0</v>
      </c>
      <c r="R478" s="38">
        <f t="shared" si="14"/>
        <v>0</v>
      </c>
      <c r="S478" s="8">
        <f>1-Português!$T478</f>
        <v>1</v>
      </c>
      <c r="T478" s="8">
        <f>IF(Português!$R478&lt;&gt;0,1,0)</f>
        <v>0</v>
      </c>
      <c r="U478" s="135"/>
      <c r="V478" s="135"/>
      <c r="Y478" s="3"/>
    </row>
    <row r="479" spans="1:25" ht="15" customHeight="1" thickBot="1" x14ac:dyDescent="0.35">
      <c r="A479" s="151"/>
      <c r="B479" s="58"/>
      <c r="C479" s="71"/>
      <c r="D479" s="59"/>
      <c r="E479" s="100"/>
      <c r="F479" s="100"/>
      <c r="G479" s="60"/>
      <c r="H479" s="61"/>
      <c r="I479" s="62">
        <f>M478</f>
        <v>6.5</v>
      </c>
      <c r="J479" s="151"/>
      <c r="K479" s="81">
        <v>218</v>
      </c>
      <c r="L479" s="82">
        <v>43404</v>
      </c>
      <c r="M479" s="83">
        <v>6.5</v>
      </c>
      <c r="N479" s="83">
        <v>0</v>
      </c>
      <c r="O479" s="83" t="str">
        <f>IF(COUNT(R471:R479)=COUNTIF(R471:R479,0),"Unanimidade",_xlfn.CONCAT(COUNTIF(R471:R479,0)," x ",COUNTIF(R471:R479,"&lt;&gt;0")))</f>
        <v>Unanimidade</v>
      </c>
      <c r="P479" s="39" t="s">
        <v>44</v>
      </c>
      <c r="Q479" s="40">
        <v>0</v>
      </c>
      <c r="R479" s="41">
        <f t="shared" si="14"/>
        <v>0</v>
      </c>
      <c r="S479" s="8">
        <f>1-Português!$T479</f>
        <v>1</v>
      </c>
      <c r="T479" s="8">
        <f>IF(Português!$R479&lt;&gt;0,1,0)</f>
        <v>0</v>
      </c>
      <c r="U479" s="135"/>
      <c r="V479" s="135"/>
      <c r="Y479" s="3"/>
    </row>
    <row r="480" spans="1:25" ht="15" customHeight="1" x14ac:dyDescent="0.3">
      <c r="A480" s="151"/>
      <c r="B480" s="53"/>
      <c r="C480" s="69"/>
      <c r="D480" s="54"/>
      <c r="E480" s="93"/>
      <c r="F480" s="94"/>
      <c r="G480" s="94"/>
      <c r="H480" s="99"/>
      <c r="I480" s="55"/>
      <c r="J480" s="151"/>
      <c r="K480" s="75">
        <v>217</v>
      </c>
      <c r="L480" s="76">
        <v>43362</v>
      </c>
      <c r="M480" s="77">
        <v>6.5</v>
      </c>
      <c r="N480" s="77">
        <v>0</v>
      </c>
      <c r="O480" s="77" t="str">
        <f>IF(COUNT(R480:R488)=COUNTIF(R480:R488,0),"Unanimidade",_xlfn.CONCAT(COUNTIF(R480:R488,0)," x ",COUNTIF(R480:R488,"&lt;&gt;0")))</f>
        <v>Unanimidade</v>
      </c>
      <c r="P480" s="35" t="s">
        <v>45</v>
      </c>
      <c r="Q480" s="36">
        <v>0</v>
      </c>
      <c r="R480" s="37">
        <f t="shared" si="14"/>
        <v>0</v>
      </c>
      <c r="S480" s="8">
        <f>1-Português!$T480</f>
        <v>1</v>
      </c>
      <c r="T480" s="8">
        <f>IF(Português!$R480&lt;&gt;0,1,0)</f>
        <v>0</v>
      </c>
      <c r="U480" s="135"/>
      <c r="V480" s="135"/>
      <c r="Y480" s="3"/>
    </row>
    <row r="481" spans="1:25" ht="15" customHeight="1" x14ac:dyDescent="0.3">
      <c r="A481" s="151"/>
      <c r="B481" s="56"/>
      <c r="C481" s="70"/>
      <c r="D481" s="43"/>
      <c r="E481" s="46"/>
      <c r="F481" s="90" t="str">
        <f>IF(M488=M489,"Manutenção em",IF(M488&gt;M489,"Aumento para","Redução para"))</f>
        <v>Manutenção em</v>
      </c>
      <c r="G481" s="47"/>
      <c r="H481" s="52"/>
      <c r="I481" s="57"/>
      <c r="J481" s="151"/>
      <c r="K481" s="78">
        <v>217</v>
      </c>
      <c r="L481" s="79">
        <v>43362</v>
      </c>
      <c r="M481" s="80">
        <v>6.5</v>
      </c>
      <c r="N481" s="80">
        <v>0</v>
      </c>
      <c r="O481" s="80" t="str">
        <f>IF(COUNT(R480:R488)=COUNTIF(R480:R488,0),"Unanimidade",_xlfn.CONCAT(COUNTIF(R480:R488,0)," x ",COUNTIF(R480:R488,"&lt;&gt;0")))</f>
        <v>Unanimidade</v>
      </c>
      <c r="P481" s="33" t="s">
        <v>43</v>
      </c>
      <c r="Q481" s="34">
        <v>0</v>
      </c>
      <c r="R481" s="38">
        <f t="shared" si="14"/>
        <v>0</v>
      </c>
      <c r="S481" s="8">
        <f>1-Português!$T481</f>
        <v>1</v>
      </c>
      <c r="T481" s="8">
        <f>IF(Português!$R481&lt;&gt;0,1,0)</f>
        <v>0</v>
      </c>
      <c r="U481" s="135"/>
      <c r="V481" s="135"/>
      <c r="Y481" s="3"/>
    </row>
    <row r="482" spans="1:25" ht="15" customHeight="1" x14ac:dyDescent="0.3">
      <c r="A482" s="151"/>
      <c r="B482" s="56"/>
      <c r="C482" s="45" t="s">
        <v>23</v>
      </c>
      <c r="D482" s="45"/>
      <c r="E482" s="190">
        <f>M480</f>
        <v>6.5</v>
      </c>
      <c r="F482" s="190"/>
      <c r="G482" s="190"/>
      <c r="H482" s="67"/>
      <c r="I482" s="57"/>
      <c r="J482" s="151"/>
      <c r="K482" s="78">
        <v>217</v>
      </c>
      <c r="L482" s="79">
        <v>43362</v>
      </c>
      <c r="M482" s="80">
        <v>6.5</v>
      </c>
      <c r="N482" s="80">
        <v>0</v>
      </c>
      <c r="O482" s="80" t="str">
        <f>IF(COUNT(R480:R488)=COUNTIF(R480:R488,0),"Unanimidade",_xlfn.CONCAT(COUNTIF(R480:R488,0)," x ",COUNTIF(R480:R488,"&lt;&gt;0")))</f>
        <v>Unanimidade</v>
      </c>
      <c r="P482" s="33" t="s">
        <v>24</v>
      </c>
      <c r="Q482" s="34">
        <v>0</v>
      </c>
      <c r="R482" s="38">
        <f t="shared" si="14"/>
        <v>0</v>
      </c>
      <c r="S482" s="8">
        <f>1-Português!$T482</f>
        <v>1</v>
      </c>
      <c r="T482" s="8">
        <f>IF(Português!$R482&lt;&gt;0,1,0)</f>
        <v>0</v>
      </c>
      <c r="U482" s="135"/>
      <c r="V482" s="135"/>
      <c r="Y482" s="3"/>
    </row>
    <row r="483" spans="1:25" ht="15" customHeight="1" x14ac:dyDescent="0.3">
      <c r="A483" s="151"/>
      <c r="B483" s="56"/>
      <c r="C483" s="191">
        <f>K480</f>
        <v>217</v>
      </c>
      <c r="D483" s="191"/>
      <c r="E483" s="190"/>
      <c r="F483" s="190"/>
      <c r="G483" s="190"/>
      <c r="H483" s="68" t="s">
        <v>25</v>
      </c>
      <c r="I483" s="57"/>
      <c r="J483" s="151"/>
      <c r="K483" s="78">
        <v>217</v>
      </c>
      <c r="L483" s="79">
        <v>43362</v>
      </c>
      <c r="M483" s="80">
        <v>6.5</v>
      </c>
      <c r="N483" s="80">
        <v>0</v>
      </c>
      <c r="O483" s="80" t="str">
        <f>IF(COUNT(R480:R488)=COUNTIF(R480:R488,0),"Unanimidade",_xlfn.CONCAT(COUNTIF(R480:R488,0)," x ",COUNTIF(R480:R488,"&lt;&gt;0")))</f>
        <v>Unanimidade</v>
      </c>
      <c r="P483" s="33" t="s">
        <v>37</v>
      </c>
      <c r="Q483" s="34">
        <v>0</v>
      </c>
      <c r="R483" s="38">
        <f t="shared" si="14"/>
        <v>0</v>
      </c>
      <c r="S483" s="8">
        <f>1-Português!$T483</f>
        <v>1</v>
      </c>
      <c r="T483" s="8">
        <f>IF(Português!$R483&lt;&gt;0,1,0)</f>
        <v>0</v>
      </c>
      <c r="U483" s="135"/>
      <c r="V483" s="135"/>
      <c r="Y483" s="3"/>
    </row>
    <row r="484" spans="1:25" ht="15" customHeight="1" x14ac:dyDescent="0.3">
      <c r="A484" s="151"/>
      <c r="B484" s="56"/>
      <c r="C484" s="191"/>
      <c r="D484" s="191"/>
      <c r="I484" s="57"/>
      <c r="J484" s="151"/>
      <c r="K484" s="78">
        <v>217</v>
      </c>
      <c r="L484" s="79">
        <v>43362</v>
      </c>
      <c r="M484" s="80">
        <v>6.5</v>
      </c>
      <c r="N484" s="80">
        <v>0</v>
      </c>
      <c r="O484" s="80" t="str">
        <f>IF(COUNT(R480:R488)=COUNTIF(R480:R488,0),"Unanimidade",_xlfn.CONCAT(COUNTIF(R480:R488,0)," x ",COUNTIF(R480:R488,"&lt;&gt;0")))</f>
        <v>Unanimidade</v>
      </c>
      <c r="P484" s="33" t="s">
        <v>30</v>
      </c>
      <c r="Q484" s="34">
        <v>0</v>
      </c>
      <c r="R484" s="38">
        <f t="shared" si="14"/>
        <v>0</v>
      </c>
      <c r="S484" s="8">
        <f>1-Português!$T484</f>
        <v>1</v>
      </c>
      <c r="T484" s="8">
        <f>IF(Português!$R484&lt;&gt;0,1,0)</f>
        <v>0</v>
      </c>
      <c r="U484" s="135"/>
      <c r="V484" s="135"/>
      <c r="Y484" s="3"/>
    </row>
    <row r="485" spans="1:25" ht="15" customHeight="1" x14ac:dyDescent="0.3">
      <c r="A485" s="151"/>
      <c r="B485" s="56"/>
      <c r="C485" s="44"/>
      <c r="D485" s="44"/>
      <c r="E485" s="72" t="s">
        <v>29</v>
      </c>
      <c r="F485" s="89" t="str">
        <f>IF(COUNT(R480:R488)=COUNTIF(R480:R488,0),"Unanimidade",_xlfn.CONCAT(COUNTIF(R480:R488,0)," x ",COUNTIF(R480:R488,"&lt;&gt;0")))</f>
        <v>Unanimidade</v>
      </c>
      <c r="G485" s="67"/>
      <c r="H485" s="67"/>
      <c r="I485" s="57">
        <f>M490</f>
        <v>6.5</v>
      </c>
      <c r="J485" s="151"/>
      <c r="K485" s="78">
        <v>217</v>
      </c>
      <c r="L485" s="79">
        <v>43362</v>
      </c>
      <c r="M485" s="80">
        <v>6.5</v>
      </c>
      <c r="N485" s="80">
        <v>0</v>
      </c>
      <c r="O485" s="80" t="str">
        <f>IF(COUNT(R480:R488)=COUNTIF(R480:R488,0),"Unanimidade",_xlfn.CONCAT(COUNTIF(R480:R488,0)," x ",COUNTIF(R480:R488,"&lt;&gt;0")))</f>
        <v>Unanimidade</v>
      </c>
      <c r="P485" s="33" t="s">
        <v>38</v>
      </c>
      <c r="Q485" s="34">
        <v>0</v>
      </c>
      <c r="R485" s="38">
        <f t="shared" si="14"/>
        <v>0</v>
      </c>
      <c r="S485" s="8">
        <f>1-Português!$T485</f>
        <v>1</v>
      </c>
      <c r="T485" s="8">
        <f>IF(Português!$R485&lt;&gt;0,1,0)</f>
        <v>0</v>
      </c>
      <c r="U485" s="135"/>
      <c r="V485" s="135"/>
      <c r="Y485" s="3"/>
    </row>
    <row r="486" spans="1:25" ht="15" customHeight="1" x14ac:dyDescent="0.3">
      <c r="A486" s="151"/>
      <c r="B486" s="56"/>
      <c r="C486" s="48">
        <f>L480</f>
        <v>43362</v>
      </c>
      <c r="D486" s="48"/>
      <c r="E486" s="72" t="s">
        <v>35</v>
      </c>
      <c r="F486" s="50">
        <f>M488-M489</f>
        <v>0</v>
      </c>
      <c r="G486" s="49"/>
      <c r="H486" s="51"/>
      <c r="I486" s="57">
        <f>M489</f>
        <v>6.5</v>
      </c>
      <c r="J486" s="151"/>
      <c r="K486" s="78">
        <v>217</v>
      </c>
      <c r="L486" s="79">
        <v>43362</v>
      </c>
      <c r="M486" s="80">
        <v>6.5</v>
      </c>
      <c r="N486" s="80">
        <v>0</v>
      </c>
      <c r="O486" s="80" t="str">
        <f>IF(COUNT(R480:R488)=COUNTIF(R480:R488,0),"Unanimidade",_xlfn.CONCAT(COUNTIF(R480:R488,0)," x ",COUNTIF(R480:R488,"&lt;&gt;0")))</f>
        <v>Unanimidade</v>
      </c>
      <c r="P486" s="33" t="s">
        <v>47</v>
      </c>
      <c r="Q486" s="34">
        <v>0</v>
      </c>
      <c r="R486" s="38">
        <f t="shared" si="14"/>
        <v>0</v>
      </c>
      <c r="S486" s="8">
        <f>1-Português!$T486</f>
        <v>1</v>
      </c>
      <c r="T486" s="8">
        <f>IF(Português!$R486&lt;&gt;0,1,0)</f>
        <v>0</v>
      </c>
      <c r="U486" s="135"/>
      <c r="V486" s="135"/>
      <c r="Y486" s="3"/>
    </row>
    <row r="487" spans="1:25" ht="15" customHeight="1" x14ac:dyDescent="0.3">
      <c r="A487" s="151"/>
      <c r="B487" s="56"/>
      <c r="C487" s="70"/>
      <c r="D487" s="43"/>
      <c r="E487" s="43"/>
      <c r="F487" s="92"/>
      <c r="G487" s="50"/>
      <c r="H487" s="51"/>
      <c r="I487" s="57">
        <f>M488</f>
        <v>6.5</v>
      </c>
      <c r="J487" s="151"/>
      <c r="K487" s="78">
        <v>217</v>
      </c>
      <c r="L487" s="79">
        <v>43362</v>
      </c>
      <c r="M487" s="80">
        <v>6.5</v>
      </c>
      <c r="N487" s="80">
        <v>0</v>
      </c>
      <c r="O487" s="80" t="str">
        <f>IF(COUNT(R480:R488)=COUNTIF(R480:R488,0),"Unanimidade",_xlfn.CONCAT(COUNTIF(R480:R488,0)," x ",COUNTIF(R480:R488,"&lt;&gt;0")))</f>
        <v>Unanimidade</v>
      </c>
      <c r="P487" s="33" t="s">
        <v>46</v>
      </c>
      <c r="Q487" s="34">
        <v>0</v>
      </c>
      <c r="R487" s="38">
        <f t="shared" si="14"/>
        <v>0</v>
      </c>
      <c r="S487" s="8">
        <f>1-Português!$T487</f>
        <v>1</v>
      </c>
      <c r="T487" s="8">
        <f>IF(Português!$R487&lt;&gt;0,1,0)</f>
        <v>0</v>
      </c>
      <c r="U487" s="135"/>
      <c r="V487" s="135"/>
      <c r="Y487" s="3"/>
    </row>
    <row r="488" spans="1:25" ht="15" customHeight="1" thickBot="1" x14ac:dyDescent="0.35">
      <c r="A488" s="151"/>
      <c r="B488" s="58"/>
      <c r="C488" s="71"/>
      <c r="D488" s="59"/>
      <c r="E488" s="100"/>
      <c r="F488" s="100"/>
      <c r="G488" s="60"/>
      <c r="H488" s="61"/>
      <c r="I488" s="62">
        <f>M487</f>
        <v>6.5</v>
      </c>
      <c r="J488" s="151"/>
      <c r="K488" s="81">
        <v>217</v>
      </c>
      <c r="L488" s="82">
        <v>43362</v>
      </c>
      <c r="M488" s="83">
        <v>6.5</v>
      </c>
      <c r="N488" s="83">
        <v>0</v>
      </c>
      <c r="O488" s="83" t="str">
        <f>IF(COUNT(R480:R488)=COUNTIF(R480:R488,0),"Unanimidade",_xlfn.CONCAT(COUNTIF(R480:R488,0)," x ",COUNTIF(R480:R488,"&lt;&gt;0")))</f>
        <v>Unanimidade</v>
      </c>
      <c r="P488" s="39" t="s">
        <v>44</v>
      </c>
      <c r="Q488" s="40">
        <v>0</v>
      </c>
      <c r="R488" s="41">
        <f t="shared" si="14"/>
        <v>0</v>
      </c>
      <c r="S488" s="8">
        <f>1-Português!$T488</f>
        <v>1</v>
      </c>
      <c r="T488" s="8">
        <f>IF(Português!$R488&lt;&gt;0,1,0)</f>
        <v>0</v>
      </c>
      <c r="U488" s="135"/>
      <c r="V488" s="135"/>
      <c r="Y488" s="3"/>
    </row>
    <row r="489" spans="1:25" ht="15" customHeight="1" x14ac:dyDescent="0.3">
      <c r="A489" s="151"/>
      <c r="B489" s="53"/>
      <c r="C489" s="69"/>
      <c r="D489" s="54"/>
      <c r="E489" s="93"/>
      <c r="F489" s="94"/>
      <c r="G489" s="94"/>
      <c r="H489" s="99"/>
      <c r="I489" s="55"/>
      <c r="J489" s="151"/>
      <c r="K489" s="75">
        <v>216</v>
      </c>
      <c r="L489" s="76">
        <v>43313</v>
      </c>
      <c r="M489" s="77">
        <v>6.5</v>
      </c>
      <c r="N489" s="77">
        <v>0</v>
      </c>
      <c r="O489" s="77" t="str">
        <f>IF(COUNT(R489:R497)=COUNTIF(R489:R497,0),"Unanimidade",_xlfn.CONCAT(COUNTIF(R489:R497,0)," x ",COUNTIF(R489:R497,"&lt;&gt;0")))</f>
        <v>Unanimidade</v>
      </c>
      <c r="P489" s="35" t="s">
        <v>45</v>
      </c>
      <c r="Q489" s="36">
        <v>0</v>
      </c>
      <c r="R489" s="37">
        <f t="shared" si="14"/>
        <v>0</v>
      </c>
      <c r="S489" s="8">
        <f>1-Português!$T489</f>
        <v>1</v>
      </c>
      <c r="T489" s="8">
        <f>IF(Português!$R489&lt;&gt;0,1,0)</f>
        <v>0</v>
      </c>
      <c r="U489" s="135"/>
      <c r="V489" s="135"/>
      <c r="Y489" s="3"/>
    </row>
    <row r="490" spans="1:25" ht="15" customHeight="1" x14ac:dyDescent="0.3">
      <c r="A490" s="151"/>
      <c r="B490" s="56"/>
      <c r="C490" s="70"/>
      <c r="D490" s="43"/>
      <c r="E490" s="46"/>
      <c r="F490" s="90" t="str">
        <f>IF(M497=M498,"Manutenção em",IF(M497&gt;M498,"Aumento para","Redução para"))</f>
        <v>Manutenção em</v>
      </c>
      <c r="G490" s="47"/>
      <c r="H490" s="52"/>
      <c r="I490" s="57"/>
      <c r="J490" s="151"/>
      <c r="K490" s="78">
        <v>216</v>
      </c>
      <c r="L490" s="79">
        <v>43313</v>
      </c>
      <c r="M490" s="80">
        <v>6.5</v>
      </c>
      <c r="N490" s="80">
        <v>0</v>
      </c>
      <c r="O490" s="80" t="str">
        <f>IF(COUNT(R489:R497)=COUNTIF(R489:R497,0),"Unanimidade",_xlfn.CONCAT(COUNTIF(R489:R497,0)," x ",COUNTIF(R489:R497,"&lt;&gt;0")))</f>
        <v>Unanimidade</v>
      </c>
      <c r="P490" s="33" t="s">
        <v>43</v>
      </c>
      <c r="Q490" s="34">
        <v>0</v>
      </c>
      <c r="R490" s="38">
        <f t="shared" si="14"/>
        <v>0</v>
      </c>
      <c r="S490" s="8">
        <f>1-Português!$T490</f>
        <v>1</v>
      </c>
      <c r="T490" s="8">
        <f>IF(Português!$R490&lt;&gt;0,1,0)</f>
        <v>0</v>
      </c>
      <c r="U490" s="135"/>
      <c r="V490" s="135"/>
      <c r="Y490" s="3"/>
    </row>
    <row r="491" spans="1:25" ht="15" customHeight="1" x14ac:dyDescent="0.3">
      <c r="A491" s="151"/>
      <c r="B491" s="56"/>
      <c r="C491" s="45" t="s">
        <v>23</v>
      </c>
      <c r="D491" s="45"/>
      <c r="E491" s="190">
        <f>M489</f>
        <v>6.5</v>
      </c>
      <c r="F491" s="190"/>
      <c r="G491" s="190"/>
      <c r="H491" s="67"/>
      <c r="I491" s="57"/>
      <c r="J491" s="151"/>
      <c r="K491" s="78">
        <v>216</v>
      </c>
      <c r="L491" s="79">
        <v>43313</v>
      </c>
      <c r="M491" s="80">
        <v>6.5</v>
      </c>
      <c r="N491" s="80">
        <v>0</v>
      </c>
      <c r="O491" s="80" t="str">
        <f>IF(COUNT(R489:R497)=COUNTIF(R489:R497,0),"Unanimidade",_xlfn.CONCAT(COUNTIF(R489:R497,0)," x ",COUNTIF(R489:R497,"&lt;&gt;0")))</f>
        <v>Unanimidade</v>
      </c>
      <c r="P491" s="33" t="s">
        <v>24</v>
      </c>
      <c r="Q491" s="34">
        <v>0</v>
      </c>
      <c r="R491" s="38">
        <f t="shared" si="14"/>
        <v>0</v>
      </c>
      <c r="S491" s="8">
        <f>1-Português!$T491</f>
        <v>1</v>
      </c>
      <c r="T491" s="8">
        <f>IF(Português!$R491&lt;&gt;0,1,0)</f>
        <v>0</v>
      </c>
      <c r="U491" s="135"/>
      <c r="V491" s="135"/>
      <c r="Y491" s="3"/>
    </row>
    <row r="492" spans="1:25" ht="15" customHeight="1" x14ac:dyDescent="0.3">
      <c r="A492" s="151"/>
      <c r="B492" s="56"/>
      <c r="C492" s="191">
        <f>K489</f>
        <v>216</v>
      </c>
      <c r="D492" s="191"/>
      <c r="E492" s="190"/>
      <c r="F492" s="190"/>
      <c r="G492" s="190"/>
      <c r="H492" s="68" t="s">
        <v>25</v>
      </c>
      <c r="I492" s="57"/>
      <c r="J492" s="151"/>
      <c r="K492" s="78">
        <v>216</v>
      </c>
      <c r="L492" s="79">
        <v>43313</v>
      </c>
      <c r="M492" s="80">
        <v>6.5</v>
      </c>
      <c r="N492" s="80">
        <v>0</v>
      </c>
      <c r="O492" s="80" t="str">
        <f>IF(COUNT(R489:R497)=COUNTIF(R489:R497,0),"Unanimidade",_xlfn.CONCAT(COUNTIF(R489:R497,0)," x ",COUNTIF(R489:R497,"&lt;&gt;0")))</f>
        <v>Unanimidade</v>
      </c>
      <c r="P492" s="33" t="s">
        <v>37</v>
      </c>
      <c r="Q492" s="34">
        <v>0</v>
      </c>
      <c r="R492" s="38">
        <f t="shared" si="14"/>
        <v>0</v>
      </c>
      <c r="S492" s="8">
        <f>1-Português!$T492</f>
        <v>1</v>
      </c>
      <c r="T492" s="8">
        <f>IF(Português!$R492&lt;&gt;0,1,0)</f>
        <v>0</v>
      </c>
      <c r="U492" s="135"/>
      <c r="V492" s="135"/>
      <c r="Y492" s="3"/>
    </row>
    <row r="493" spans="1:25" ht="15" customHeight="1" x14ac:dyDescent="0.3">
      <c r="A493" s="151"/>
      <c r="B493" s="56"/>
      <c r="C493" s="191"/>
      <c r="D493" s="191"/>
      <c r="I493" s="57"/>
      <c r="J493" s="151"/>
      <c r="K493" s="78">
        <v>216</v>
      </c>
      <c r="L493" s="79">
        <v>43313</v>
      </c>
      <c r="M493" s="80">
        <v>6.5</v>
      </c>
      <c r="N493" s="80">
        <v>0</v>
      </c>
      <c r="O493" s="80" t="str">
        <f>IF(COUNT(R489:R497)=COUNTIF(R489:R497,0),"Unanimidade",_xlfn.CONCAT(COUNTIF(R489:R497,0)," x ",COUNTIF(R489:R497,"&lt;&gt;0")))</f>
        <v>Unanimidade</v>
      </c>
      <c r="P493" s="33" t="s">
        <v>30</v>
      </c>
      <c r="Q493" s="34">
        <v>0</v>
      </c>
      <c r="R493" s="38">
        <f t="shared" si="14"/>
        <v>0</v>
      </c>
      <c r="S493" s="8">
        <f>1-Português!$T493</f>
        <v>1</v>
      </c>
      <c r="T493" s="8">
        <f>IF(Português!$R493&lt;&gt;0,1,0)</f>
        <v>0</v>
      </c>
      <c r="U493" s="135"/>
      <c r="V493" s="135"/>
      <c r="Y493" s="3"/>
    </row>
    <row r="494" spans="1:25" ht="15" customHeight="1" x14ac:dyDescent="0.3">
      <c r="A494" s="151"/>
      <c r="B494" s="56"/>
      <c r="C494" s="44"/>
      <c r="D494" s="44"/>
      <c r="E494" s="72" t="s">
        <v>29</v>
      </c>
      <c r="F494" s="89" t="str">
        <f>IF(COUNT(R489:R497)=COUNTIF(R489:R497,0),"Unanimidade",_xlfn.CONCAT(COUNTIF(R489:R497,0)," x ",COUNTIF(R489:R497,"&lt;&gt;0")))</f>
        <v>Unanimidade</v>
      </c>
      <c r="G494" s="67"/>
      <c r="H494" s="67"/>
      <c r="I494" s="57">
        <f>M499</f>
        <v>6.5</v>
      </c>
      <c r="J494" s="151"/>
      <c r="K494" s="78">
        <v>216</v>
      </c>
      <c r="L494" s="79">
        <v>43313</v>
      </c>
      <c r="M494" s="80">
        <v>6.5</v>
      </c>
      <c r="N494" s="80">
        <v>0</v>
      </c>
      <c r="O494" s="80" t="str">
        <f>IF(COUNT(R489:R497)=COUNTIF(R489:R497,0),"Unanimidade",_xlfn.CONCAT(COUNTIF(R489:R497,0)," x ",COUNTIF(R489:R497,"&lt;&gt;0")))</f>
        <v>Unanimidade</v>
      </c>
      <c r="P494" s="33" t="s">
        <v>38</v>
      </c>
      <c r="Q494" s="34">
        <v>0</v>
      </c>
      <c r="R494" s="38">
        <f t="shared" si="14"/>
        <v>0</v>
      </c>
      <c r="S494" s="8">
        <f>1-Português!$T494</f>
        <v>1</v>
      </c>
      <c r="T494" s="8">
        <f>IF(Português!$R494&lt;&gt;0,1,0)</f>
        <v>0</v>
      </c>
      <c r="U494" s="135"/>
      <c r="V494" s="135"/>
      <c r="Y494" s="3"/>
    </row>
    <row r="495" spans="1:25" ht="15" customHeight="1" x14ac:dyDescent="0.3">
      <c r="A495" s="151"/>
      <c r="B495" s="56"/>
      <c r="C495" s="48">
        <f>L489</f>
        <v>43313</v>
      </c>
      <c r="D495" s="48"/>
      <c r="E495" s="72" t="s">
        <v>35</v>
      </c>
      <c r="F495" s="50">
        <f>M497-M498</f>
        <v>0</v>
      </c>
      <c r="G495" s="49"/>
      <c r="H495" s="51"/>
      <c r="I495" s="57">
        <f>M498</f>
        <v>6.5</v>
      </c>
      <c r="J495" s="151"/>
      <c r="K495" s="78">
        <v>216</v>
      </c>
      <c r="L495" s="79">
        <v>43313</v>
      </c>
      <c r="M495" s="80">
        <v>6.5</v>
      </c>
      <c r="N495" s="80">
        <v>0</v>
      </c>
      <c r="O495" s="80" t="str">
        <f>IF(COUNT(R489:R497)=COUNTIF(R489:R497,0),"Unanimidade",_xlfn.CONCAT(COUNTIF(R489:R497,0)," x ",COUNTIF(R489:R497,"&lt;&gt;0")))</f>
        <v>Unanimidade</v>
      </c>
      <c r="P495" s="33" t="s">
        <v>47</v>
      </c>
      <c r="Q495" s="34">
        <v>0</v>
      </c>
      <c r="R495" s="38">
        <f t="shared" si="14"/>
        <v>0</v>
      </c>
      <c r="S495" s="8">
        <f>1-Português!$T495</f>
        <v>1</v>
      </c>
      <c r="T495" s="8">
        <f>IF(Português!$R495&lt;&gt;0,1,0)</f>
        <v>0</v>
      </c>
      <c r="U495" s="135"/>
      <c r="V495" s="135"/>
      <c r="Y495" s="3"/>
    </row>
    <row r="496" spans="1:25" ht="15" customHeight="1" x14ac:dyDescent="0.3">
      <c r="A496" s="151"/>
      <c r="B496" s="56"/>
      <c r="C496" s="70"/>
      <c r="D496" s="43"/>
      <c r="E496" s="43"/>
      <c r="F496" s="92"/>
      <c r="G496" s="50"/>
      <c r="H496" s="51"/>
      <c r="I496" s="57">
        <f>M497</f>
        <v>6.5</v>
      </c>
      <c r="J496" s="151"/>
      <c r="K496" s="78">
        <v>216</v>
      </c>
      <c r="L496" s="79">
        <v>43313</v>
      </c>
      <c r="M496" s="80">
        <v>6.5</v>
      </c>
      <c r="N496" s="80">
        <v>0</v>
      </c>
      <c r="O496" s="80" t="str">
        <f>IF(COUNT(R489:R497)=COUNTIF(R489:R497,0),"Unanimidade",_xlfn.CONCAT(COUNTIF(R489:R497,0)," x ",COUNTIF(R489:R497,"&lt;&gt;0")))</f>
        <v>Unanimidade</v>
      </c>
      <c r="P496" s="33" t="s">
        <v>46</v>
      </c>
      <c r="Q496" s="34">
        <v>0</v>
      </c>
      <c r="R496" s="38">
        <f t="shared" si="14"/>
        <v>0</v>
      </c>
      <c r="S496" s="8">
        <f>1-Português!$T496</f>
        <v>1</v>
      </c>
      <c r="T496" s="8">
        <f>IF(Português!$R496&lt;&gt;0,1,0)</f>
        <v>0</v>
      </c>
      <c r="U496" s="135"/>
      <c r="V496" s="135"/>
      <c r="Y496" s="3"/>
    </row>
    <row r="497" spans="1:25" ht="15" customHeight="1" thickBot="1" x14ac:dyDescent="0.35">
      <c r="A497" s="151"/>
      <c r="B497" s="58"/>
      <c r="C497" s="71"/>
      <c r="D497" s="59"/>
      <c r="E497" s="100"/>
      <c r="F497" s="100"/>
      <c r="G497" s="60"/>
      <c r="H497" s="61"/>
      <c r="I497" s="62">
        <f>M496</f>
        <v>6.5</v>
      </c>
      <c r="J497" s="151"/>
      <c r="K497" s="81">
        <v>216</v>
      </c>
      <c r="L497" s="82">
        <v>43313</v>
      </c>
      <c r="M497" s="83">
        <v>6.5</v>
      </c>
      <c r="N497" s="83">
        <v>0</v>
      </c>
      <c r="O497" s="83" t="str">
        <f>IF(COUNT(R489:R497)=COUNTIF(R489:R497,0),"Unanimidade",_xlfn.CONCAT(COUNTIF(R489:R497,0)," x ",COUNTIF(R489:R497,"&lt;&gt;0")))</f>
        <v>Unanimidade</v>
      </c>
      <c r="P497" s="39" t="s">
        <v>44</v>
      </c>
      <c r="Q497" s="40">
        <v>0</v>
      </c>
      <c r="R497" s="41">
        <f t="shared" si="14"/>
        <v>0</v>
      </c>
      <c r="S497" s="8">
        <f>1-Português!$T497</f>
        <v>1</v>
      </c>
      <c r="T497" s="8">
        <f>IF(Português!$R497&lt;&gt;0,1,0)</f>
        <v>0</v>
      </c>
      <c r="U497" s="135"/>
      <c r="V497" s="135"/>
      <c r="Y497" s="3"/>
    </row>
    <row r="498" spans="1:25" ht="15" customHeight="1" x14ac:dyDescent="0.3">
      <c r="A498" s="151"/>
      <c r="B498" s="53"/>
      <c r="C498" s="69"/>
      <c r="D498" s="54"/>
      <c r="E498" s="93"/>
      <c r="F498" s="94"/>
      <c r="G498" s="94"/>
      <c r="H498" s="99"/>
      <c r="I498" s="55"/>
      <c r="J498" s="151"/>
      <c r="K498" s="75">
        <v>215</v>
      </c>
      <c r="L498" s="76">
        <v>43271</v>
      </c>
      <c r="M498" s="77">
        <v>6.5</v>
      </c>
      <c r="N498" s="77">
        <v>0</v>
      </c>
      <c r="O498" s="77" t="str">
        <f>IF(COUNT(R498:R506)=COUNTIF(R498:R506,0),"Unanimidade",_xlfn.CONCAT(COUNTIF(R498:R506,0)," x ",COUNTIF(R498:R506,"&lt;&gt;0")))</f>
        <v>Unanimidade</v>
      </c>
      <c r="P498" s="35" t="s">
        <v>45</v>
      </c>
      <c r="Q498" s="36">
        <v>0</v>
      </c>
      <c r="R498" s="37">
        <f t="shared" si="14"/>
        <v>0</v>
      </c>
      <c r="S498" s="8">
        <f>1-Português!$T498</f>
        <v>1</v>
      </c>
      <c r="T498" s="8">
        <f>IF(Português!$R498&lt;&gt;0,1,0)</f>
        <v>0</v>
      </c>
      <c r="U498" s="135"/>
      <c r="V498" s="135"/>
      <c r="Y498" s="3"/>
    </row>
    <row r="499" spans="1:25" ht="15" customHeight="1" x14ac:dyDescent="0.3">
      <c r="A499" s="151"/>
      <c r="B499" s="56"/>
      <c r="C499" s="70"/>
      <c r="D499" s="43"/>
      <c r="E499" s="46"/>
      <c r="F499" s="90" t="str">
        <f>IF(M506=M507,"Manutenção em",IF(M506&gt;M507,"Aumento para","Redução para"))</f>
        <v>Manutenção em</v>
      </c>
      <c r="G499" s="47"/>
      <c r="H499" s="52"/>
      <c r="I499" s="57"/>
      <c r="J499" s="151"/>
      <c r="K499" s="78">
        <v>215</v>
      </c>
      <c r="L499" s="79">
        <v>43271</v>
      </c>
      <c r="M499" s="80">
        <v>6.5</v>
      </c>
      <c r="N499" s="80">
        <v>0</v>
      </c>
      <c r="O499" s="80" t="str">
        <f>IF(COUNT(R498:R506)=COUNTIF(R498:R506,0),"Unanimidade",_xlfn.CONCAT(COUNTIF(R498:R506,0)," x ",COUNTIF(R498:R506,"&lt;&gt;0")))</f>
        <v>Unanimidade</v>
      </c>
      <c r="P499" s="33" t="s">
        <v>43</v>
      </c>
      <c r="Q499" s="34">
        <v>0</v>
      </c>
      <c r="R499" s="38">
        <f t="shared" si="14"/>
        <v>0</v>
      </c>
      <c r="S499" s="8">
        <f>1-Português!$T499</f>
        <v>1</v>
      </c>
      <c r="T499" s="8">
        <f>IF(Português!$R499&lt;&gt;0,1,0)</f>
        <v>0</v>
      </c>
      <c r="U499" s="135"/>
      <c r="V499" s="135"/>
      <c r="Y499" s="3"/>
    </row>
    <row r="500" spans="1:25" ht="15" customHeight="1" x14ac:dyDescent="0.3">
      <c r="A500" s="151"/>
      <c r="B500" s="56"/>
      <c r="C500" s="45" t="s">
        <v>23</v>
      </c>
      <c r="D500" s="45"/>
      <c r="E500" s="190">
        <f>M498</f>
        <v>6.5</v>
      </c>
      <c r="F500" s="190"/>
      <c r="G500" s="190"/>
      <c r="H500" s="67"/>
      <c r="I500" s="57"/>
      <c r="J500" s="151"/>
      <c r="K500" s="78">
        <v>215</v>
      </c>
      <c r="L500" s="79">
        <v>43271</v>
      </c>
      <c r="M500" s="80">
        <v>6.5</v>
      </c>
      <c r="N500" s="80">
        <v>0</v>
      </c>
      <c r="O500" s="80" t="str">
        <f>IF(COUNT(R498:R506)=COUNTIF(R498:R506,0),"Unanimidade",_xlfn.CONCAT(COUNTIF(R498:R506,0)," x ",COUNTIF(R498:R506,"&lt;&gt;0")))</f>
        <v>Unanimidade</v>
      </c>
      <c r="P500" s="33" t="s">
        <v>24</v>
      </c>
      <c r="Q500" s="34">
        <v>0</v>
      </c>
      <c r="R500" s="38">
        <f t="shared" si="14"/>
        <v>0</v>
      </c>
      <c r="S500" s="8">
        <f>1-Português!$T500</f>
        <v>1</v>
      </c>
      <c r="T500" s="8">
        <f>IF(Português!$R500&lt;&gt;0,1,0)</f>
        <v>0</v>
      </c>
      <c r="U500" s="135"/>
      <c r="V500" s="135"/>
      <c r="Y500" s="3"/>
    </row>
    <row r="501" spans="1:25" ht="15" customHeight="1" x14ac:dyDescent="0.3">
      <c r="A501" s="151"/>
      <c r="B501" s="56"/>
      <c r="C501" s="191">
        <f>K498</f>
        <v>215</v>
      </c>
      <c r="D501" s="191"/>
      <c r="E501" s="190"/>
      <c r="F501" s="190"/>
      <c r="G501" s="190"/>
      <c r="H501" s="68" t="s">
        <v>25</v>
      </c>
      <c r="I501" s="57"/>
      <c r="J501" s="151"/>
      <c r="K501" s="78">
        <v>215</v>
      </c>
      <c r="L501" s="79">
        <v>43271</v>
      </c>
      <c r="M501" s="80">
        <v>6.5</v>
      </c>
      <c r="N501" s="80">
        <v>0</v>
      </c>
      <c r="O501" s="80" t="str">
        <f>IF(COUNT(R498:R506)=COUNTIF(R498:R506,0),"Unanimidade",_xlfn.CONCAT(COUNTIF(R498:R506,0)," x ",COUNTIF(R498:R506,"&lt;&gt;0")))</f>
        <v>Unanimidade</v>
      </c>
      <c r="P501" s="33" t="s">
        <v>37</v>
      </c>
      <c r="Q501" s="34">
        <v>0</v>
      </c>
      <c r="R501" s="38">
        <f t="shared" si="14"/>
        <v>0</v>
      </c>
      <c r="S501" s="8">
        <f>1-Português!$T501</f>
        <v>1</v>
      </c>
      <c r="T501" s="8">
        <f>IF(Português!$R501&lt;&gt;0,1,0)</f>
        <v>0</v>
      </c>
      <c r="U501" s="135"/>
      <c r="V501" s="135"/>
      <c r="Y501" s="3"/>
    </row>
    <row r="502" spans="1:25" ht="15" customHeight="1" x14ac:dyDescent="0.3">
      <c r="A502" s="151"/>
      <c r="B502" s="56"/>
      <c r="C502" s="191"/>
      <c r="D502" s="191"/>
      <c r="I502" s="57"/>
      <c r="J502" s="151"/>
      <c r="K502" s="78">
        <v>215</v>
      </c>
      <c r="L502" s="79">
        <v>43271</v>
      </c>
      <c r="M502" s="80">
        <v>6.5</v>
      </c>
      <c r="N502" s="80">
        <v>0</v>
      </c>
      <c r="O502" s="80" t="str">
        <f>IF(COUNT(R498:R506)=COUNTIF(R498:R506,0),"Unanimidade",_xlfn.CONCAT(COUNTIF(R498:R506,0)," x ",COUNTIF(R498:R506,"&lt;&gt;0")))</f>
        <v>Unanimidade</v>
      </c>
      <c r="P502" s="33" t="s">
        <v>30</v>
      </c>
      <c r="Q502" s="34">
        <v>0</v>
      </c>
      <c r="R502" s="38">
        <f t="shared" si="14"/>
        <v>0</v>
      </c>
      <c r="S502" s="8">
        <f>1-Português!$T502</f>
        <v>1</v>
      </c>
      <c r="T502" s="8">
        <f>IF(Português!$R502&lt;&gt;0,1,0)</f>
        <v>0</v>
      </c>
      <c r="U502" s="135"/>
      <c r="V502" s="135"/>
      <c r="Y502" s="3"/>
    </row>
    <row r="503" spans="1:25" ht="15" customHeight="1" x14ac:dyDescent="0.3">
      <c r="A503" s="151"/>
      <c r="B503" s="56"/>
      <c r="C503" s="44"/>
      <c r="D503" s="44"/>
      <c r="E503" s="72" t="s">
        <v>29</v>
      </c>
      <c r="F503" s="89" t="str">
        <f>IF(COUNT(R498:R506)=COUNTIF(R498:R506,0),"Unanimidade",_xlfn.CONCAT(COUNTIF(R498:R506,0)," x ",COUNTIF(R498:R506,"&lt;&gt;0")))</f>
        <v>Unanimidade</v>
      </c>
      <c r="G503" s="67"/>
      <c r="H503" s="67"/>
      <c r="I503" s="57">
        <f>M508</f>
        <v>6.5</v>
      </c>
      <c r="J503" s="151"/>
      <c r="K503" s="78">
        <v>215</v>
      </c>
      <c r="L503" s="79">
        <v>43271</v>
      </c>
      <c r="M503" s="80">
        <v>6.5</v>
      </c>
      <c r="N503" s="80">
        <v>0</v>
      </c>
      <c r="O503" s="80" t="str">
        <f>IF(COUNT(R498:R506)=COUNTIF(R498:R506,0),"Unanimidade",_xlfn.CONCAT(COUNTIF(R498:R506,0)," x ",COUNTIF(R498:R506,"&lt;&gt;0")))</f>
        <v>Unanimidade</v>
      </c>
      <c r="P503" s="33" t="s">
        <v>38</v>
      </c>
      <c r="Q503" s="34">
        <v>0</v>
      </c>
      <c r="R503" s="38">
        <f t="shared" si="14"/>
        <v>0</v>
      </c>
      <c r="S503" s="8">
        <f>1-Português!$T503</f>
        <v>1</v>
      </c>
      <c r="T503" s="8">
        <f>IF(Português!$R503&lt;&gt;0,1,0)</f>
        <v>0</v>
      </c>
      <c r="U503" s="135"/>
      <c r="V503" s="135"/>
      <c r="Y503" s="3"/>
    </row>
    <row r="504" spans="1:25" ht="15" customHeight="1" x14ac:dyDescent="0.3">
      <c r="A504" s="151"/>
      <c r="B504" s="56"/>
      <c r="C504" s="48">
        <f>L498</f>
        <v>43271</v>
      </c>
      <c r="D504" s="48"/>
      <c r="E504" s="72" t="s">
        <v>35</v>
      </c>
      <c r="F504" s="50">
        <f>M506-M507</f>
        <v>0</v>
      </c>
      <c r="G504" s="49"/>
      <c r="H504" s="51"/>
      <c r="I504" s="57">
        <f>M507</f>
        <v>6.5</v>
      </c>
      <c r="J504" s="151"/>
      <c r="K504" s="78">
        <v>215</v>
      </c>
      <c r="L504" s="79">
        <v>43271</v>
      </c>
      <c r="M504" s="80">
        <v>6.5</v>
      </c>
      <c r="N504" s="80">
        <v>0</v>
      </c>
      <c r="O504" s="80" t="str">
        <f>IF(COUNT(R498:R506)=COUNTIF(R498:R506,0),"Unanimidade",_xlfn.CONCAT(COUNTIF(R498:R506,0)," x ",COUNTIF(R498:R506,"&lt;&gt;0")))</f>
        <v>Unanimidade</v>
      </c>
      <c r="P504" s="33" t="s">
        <v>47</v>
      </c>
      <c r="Q504" s="34">
        <v>0</v>
      </c>
      <c r="R504" s="38">
        <f t="shared" si="14"/>
        <v>0</v>
      </c>
      <c r="S504" s="8">
        <f>1-Português!$T504</f>
        <v>1</v>
      </c>
      <c r="T504" s="8">
        <f>IF(Português!$R504&lt;&gt;0,1,0)</f>
        <v>0</v>
      </c>
      <c r="U504" s="135"/>
      <c r="V504" s="135"/>
      <c r="Y504" s="3"/>
    </row>
    <row r="505" spans="1:25" ht="15" customHeight="1" x14ac:dyDescent="0.3">
      <c r="A505" s="151"/>
      <c r="B505" s="56"/>
      <c r="C505" s="70"/>
      <c r="D505" s="43"/>
      <c r="E505" s="43"/>
      <c r="F505" s="92"/>
      <c r="G505" s="50"/>
      <c r="H505" s="51"/>
      <c r="I505" s="57">
        <f>M506</f>
        <v>6.5</v>
      </c>
      <c r="J505" s="151"/>
      <c r="K505" s="78">
        <v>215</v>
      </c>
      <c r="L505" s="79">
        <v>43271</v>
      </c>
      <c r="M505" s="80">
        <v>6.5</v>
      </c>
      <c r="N505" s="80">
        <v>0</v>
      </c>
      <c r="O505" s="80" t="str">
        <f>IF(COUNT(R498:R506)=COUNTIF(R498:R506,0),"Unanimidade",_xlfn.CONCAT(COUNTIF(R498:R506,0)," x ",COUNTIF(R498:R506,"&lt;&gt;0")))</f>
        <v>Unanimidade</v>
      </c>
      <c r="P505" s="33" t="s">
        <v>46</v>
      </c>
      <c r="Q505" s="34">
        <v>0</v>
      </c>
      <c r="R505" s="38">
        <f t="shared" si="14"/>
        <v>0</v>
      </c>
      <c r="S505" s="8">
        <f>1-Português!$T505</f>
        <v>1</v>
      </c>
      <c r="T505" s="8">
        <f>IF(Português!$R505&lt;&gt;0,1,0)</f>
        <v>0</v>
      </c>
      <c r="U505" s="135"/>
      <c r="V505" s="135"/>
      <c r="Y505" s="3"/>
    </row>
    <row r="506" spans="1:25" ht="15" customHeight="1" thickBot="1" x14ac:dyDescent="0.35">
      <c r="A506" s="151"/>
      <c r="B506" s="58"/>
      <c r="C506" s="71"/>
      <c r="D506" s="59"/>
      <c r="E506" s="100"/>
      <c r="F506" s="100"/>
      <c r="G506" s="60"/>
      <c r="H506" s="61"/>
      <c r="I506" s="62">
        <f>M505</f>
        <v>6.5</v>
      </c>
      <c r="J506" s="151"/>
      <c r="K506" s="81">
        <v>215</v>
      </c>
      <c r="L506" s="82">
        <v>43271</v>
      </c>
      <c r="M506" s="83">
        <v>6.5</v>
      </c>
      <c r="N506" s="83">
        <v>0</v>
      </c>
      <c r="O506" s="83" t="str">
        <f>IF(COUNT(R498:R506)=COUNTIF(R498:R506,0),"Unanimidade",_xlfn.CONCAT(COUNTIF(R498:R506,0)," x ",COUNTIF(R498:R506,"&lt;&gt;0")))</f>
        <v>Unanimidade</v>
      </c>
      <c r="P506" s="39" t="s">
        <v>44</v>
      </c>
      <c r="Q506" s="40">
        <v>0</v>
      </c>
      <c r="R506" s="41">
        <f t="shared" si="14"/>
        <v>0</v>
      </c>
      <c r="S506" s="8">
        <f>1-Português!$T506</f>
        <v>1</v>
      </c>
      <c r="T506" s="8">
        <f>IF(Português!$R506&lt;&gt;0,1,0)</f>
        <v>0</v>
      </c>
      <c r="U506" s="135"/>
      <c r="V506" s="135"/>
      <c r="Y506" s="3"/>
    </row>
    <row r="507" spans="1:25" ht="15" customHeight="1" x14ac:dyDescent="0.3">
      <c r="A507" s="151"/>
      <c r="B507" s="53"/>
      <c r="C507" s="69"/>
      <c r="D507" s="54"/>
      <c r="E507" s="93"/>
      <c r="F507" s="94"/>
      <c r="G507" s="94"/>
      <c r="H507" s="99"/>
      <c r="I507" s="55"/>
      <c r="J507" s="151"/>
      <c r="K507" s="75">
        <v>214</v>
      </c>
      <c r="L507" s="76">
        <v>43236</v>
      </c>
      <c r="M507" s="77">
        <v>6.5</v>
      </c>
      <c r="N507" s="77">
        <v>0</v>
      </c>
      <c r="O507" s="77" t="str">
        <f>IF(COUNT(R507:R515)=COUNTIF(R507:R515,0),"Unanimidade",_xlfn.CONCAT(COUNTIF(R507:R515,0)," x ",COUNTIF(R507:R515,"&lt;&gt;0")))</f>
        <v>Unanimidade</v>
      </c>
      <c r="P507" s="35" t="s">
        <v>45</v>
      </c>
      <c r="Q507" s="36">
        <v>0</v>
      </c>
      <c r="R507" s="37">
        <f t="shared" si="14"/>
        <v>0</v>
      </c>
      <c r="S507" s="8">
        <f>1-Português!$T507</f>
        <v>1</v>
      </c>
      <c r="T507" s="8">
        <f>IF(Português!$R507&lt;&gt;0,1,0)</f>
        <v>0</v>
      </c>
      <c r="U507" s="135"/>
      <c r="V507" s="135"/>
      <c r="Y507" s="3"/>
    </row>
    <row r="508" spans="1:25" ht="15" customHeight="1" x14ac:dyDescent="0.3">
      <c r="A508" s="151"/>
      <c r="B508" s="56"/>
      <c r="C508" s="70"/>
      <c r="D508" s="43"/>
      <c r="E508" s="46"/>
      <c r="F508" s="90" t="str">
        <f>IF(M515=M516,"Manutenção em",IF(M515&gt;M516,"Aumento para","Redução para"))</f>
        <v>Manutenção em</v>
      </c>
      <c r="G508" s="47"/>
      <c r="H508" s="52"/>
      <c r="I508" s="57"/>
      <c r="J508" s="151"/>
      <c r="K508" s="78">
        <v>214</v>
      </c>
      <c r="L508" s="79">
        <v>43236</v>
      </c>
      <c r="M508" s="80">
        <v>6.5</v>
      </c>
      <c r="N508" s="80">
        <v>0</v>
      </c>
      <c r="O508" s="80" t="str">
        <f>IF(COUNT(R507:R515)=COUNTIF(R507:R515,0),"Unanimidade",_xlfn.CONCAT(COUNTIF(R507:R515,0)," x ",COUNTIF(R507:R515,"&lt;&gt;0")))</f>
        <v>Unanimidade</v>
      </c>
      <c r="P508" s="33" t="s">
        <v>43</v>
      </c>
      <c r="Q508" s="34">
        <v>0</v>
      </c>
      <c r="R508" s="38">
        <f t="shared" si="14"/>
        <v>0</v>
      </c>
      <c r="S508" s="8">
        <f>1-Português!$T508</f>
        <v>1</v>
      </c>
      <c r="T508" s="8">
        <f>IF(Português!$R508&lt;&gt;0,1,0)</f>
        <v>0</v>
      </c>
      <c r="U508" s="135"/>
      <c r="V508" s="135"/>
      <c r="Y508" s="3"/>
    </row>
    <row r="509" spans="1:25" ht="15" customHeight="1" x14ac:dyDescent="0.3">
      <c r="A509" s="151"/>
      <c r="B509" s="56"/>
      <c r="C509" s="45" t="s">
        <v>23</v>
      </c>
      <c r="D509" s="45"/>
      <c r="E509" s="190">
        <f>M507</f>
        <v>6.5</v>
      </c>
      <c r="F509" s="190"/>
      <c r="G509" s="190"/>
      <c r="H509" s="67"/>
      <c r="I509" s="57"/>
      <c r="J509" s="151"/>
      <c r="K509" s="78">
        <v>214</v>
      </c>
      <c r="L509" s="79">
        <v>43236</v>
      </c>
      <c r="M509" s="80">
        <v>6.5</v>
      </c>
      <c r="N509" s="80">
        <v>0</v>
      </c>
      <c r="O509" s="80" t="str">
        <f>IF(COUNT(R507:R515)=COUNTIF(R507:R515,0),"Unanimidade",_xlfn.CONCAT(COUNTIF(R507:R515,0)," x ",COUNTIF(R507:R515,"&lt;&gt;0")))</f>
        <v>Unanimidade</v>
      </c>
      <c r="P509" s="33" t="s">
        <v>24</v>
      </c>
      <c r="Q509" s="34">
        <v>0</v>
      </c>
      <c r="R509" s="38">
        <f t="shared" si="14"/>
        <v>0</v>
      </c>
      <c r="S509" s="8">
        <f>1-Português!$T509</f>
        <v>1</v>
      </c>
      <c r="T509" s="8">
        <f>IF(Português!$R509&lt;&gt;0,1,0)</f>
        <v>0</v>
      </c>
      <c r="U509" s="135"/>
      <c r="V509" s="135"/>
      <c r="Y509" s="3"/>
    </row>
    <row r="510" spans="1:25" ht="15" customHeight="1" x14ac:dyDescent="0.3">
      <c r="A510" s="151"/>
      <c r="B510" s="56"/>
      <c r="C510" s="191">
        <f>K507</f>
        <v>214</v>
      </c>
      <c r="D510" s="191"/>
      <c r="E510" s="190"/>
      <c r="F510" s="190"/>
      <c r="G510" s="190"/>
      <c r="H510" s="68" t="s">
        <v>25</v>
      </c>
      <c r="I510" s="57"/>
      <c r="J510" s="151"/>
      <c r="K510" s="78">
        <v>214</v>
      </c>
      <c r="L510" s="79">
        <v>43236</v>
      </c>
      <c r="M510" s="80">
        <v>6.5</v>
      </c>
      <c r="N510" s="80">
        <v>0</v>
      </c>
      <c r="O510" s="80" t="str">
        <f>IF(COUNT(R507:R515)=COUNTIF(R507:R515,0),"Unanimidade",_xlfn.CONCAT(COUNTIF(R507:R515,0)," x ",COUNTIF(R507:R515,"&lt;&gt;0")))</f>
        <v>Unanimidade</v>
      </c>
      <c r="P510" s="33" t="s">
        <v>37</v>
      </c>
      <c r="Q510" s="34">
        <v>0</v>
      </c>
      <c r="R510" s="38">
        <f t="shared" si="14"/>
        <v>0</v>
      </c>
      <c r="S510" s="8">
        <f>1-Português!$T510</f>
        <v>1</v>
      </c>
      <c r="T510" s="8">
        <f>IF(Português!$R510&lt;&gt;0,1,0)</f>
        <v>0</v>
      </c>
      <c r="U510" s="135"/>
      <c r="V510" s="135"/>
      <c r="Y510" s="3"/>
    </row>
    <row r="511" spans="1:25" ht="15" customHeight="1" x14ac:dyDescent="0.3">
      <c r="A511" s="151"/>
      <c r="B511" s="56"/>
      <c r="C511" s="191"/>
      <c r="D511" s="191"/>
      <c r="I511" s="57"/>
      <c r="J511" s="151"/>
      <c r="K511" s="78">
        <v>214</v>
      </c>
      <c r="L511" s="79">
        <v>43236</v>
      </c>
      <c r="M511" s="80">
        <v>6.5</v>
      </c>
      <c r="N511" s="80">
        <v>0</v>
      </c>
      <c r="O511" s="80" t="str">
        <f>IF(COUNT(R507:R515)=COUNTIF(R507:R515,0),"Unanimidade",_xlfn.CONCAT(COUNTIF(R507:R515,0)," x ",COUNTIF(R507:R515,"&lt;&gt;0")))</f>
        <v>Unanimidade</v>
      </c>
      <c r="P511" s="33" t="s">
        <v>30</v>
      </c>
      <c r="Q511" s="34">
        <v>0</v>
      </c>
      <c r="R511" s="38">
        <f t="shared" si="14"/>
        <v>0</v>
      </c>
      <c r="S511" s="8">
        <f>1-Português!$T511</f>
        <v>1</v>
      </c>
      <c r="T511" s="8">
        <f>IF(Português!$R511&lt;&gt;0,1,0)</f>
        <v>0</v>
      </c>
      <c r="U511" s="135"/>
      <c r="V511" s="135"/>
      <c r="Y511" s="3"/>
    </row>
    <row r="512" spans="1:25" ht="15" customHeight="1" x14ac:dyDescent="0.3">
      <c r="A512" s="151"/>
      <c r="B512" s="56"/>
      <c r="C512" s="44"/>
      <c r="D512" s="44"/>
      <c r="E512" s="72" t="s">
        <v>29</v>
      </c>
      <c r="F512" s="89" t="str">
        <f>IF(COUNT(R507:R515)=COUNTIF(R507:R515,0),"Unanimidade",_xlfn.CONCAT(COUNTIF(R507:R515,0)," x ",COUNTIF(R507:R515,"&lt;&gt;0")))</f>
        <v>Unanimidade</v>
      </c>
      <c r="G512" s="67"/>
      <c r="H512" s="67"/>
      <c r="I512" s="57">
        <f>M517</f>
        <v>6.5</v>
      </c>
      <c r="J512" s="151"/>
      <c r="K512" s="78">
        <v>214</v>
      </c>
      <c r="L512" s="79">
        <v>43236</v>
      </c>
      <c r="M512" s="80">
        <v>6.5</v>
      </c>
      <c r="N512" s="80">
        <v>0</v>
      </c>
      <c r="O512" s="80" t="str">
        <f>IF(COUNT(R507:R515)=COUNTIF(R507:R515,0),"Unanimidade",_xlfn.CONCAT(COUNTIF(R507:R515,0)," x ",COUNTIF(R507:R515,"&lt;&gt;0")))</f>
        <v>Unanimidade</v>
      </c>
      <c r="P512" s="33" t="s">
        <v>38</v>
      </c>
      <c r="Q512" s="34">
        <v>0</v>
      </c>
      <c r="R512" s="38">
        <f t="shared" si="14"/>
        <v>0</v>
      </c>
      <c r="S512" s="8">
        <f>1-Português!$T512</f>
        <v>1</v>
      </c>
      <c r="T512" s="8">
        <f>IF(Português!$R512&lt;&gt;0,1,0)</f>
        <v>0</v>
      </c>
      <c r="U512" s="135"/>
      <c r="V512" s="135"/>
      <c r="Y512" s="3"/>
    </row>
    <row r="513" spans="1:25" ht="15" customHeight="1" x14ac:dyDescent="0.3">
      <c r="A513" s="151"/>
      <c r="B513" s="56"/>
      <c r="C513" s="48">
        <f>L507</f>
        <v>43236</v>
      </c>
      <c r="D513" s="48"/>
      <c r="E513" s="72" t="s">
        <v>35</v>
      </c>
      <c r="F513" s="50">
        <f>M515-M516</f>
        <v>0</v>
      </c>
      <c r="G513" s="49"/>
      <c r="H513" s="51"/>
      <c r="I513" s="57">
        <f>M516</f>
        <v>6.5</v>
      </c>
      <c r="J513" s="151"/>
      <c r="K513" s="78">
        <v>214</v>
      </c>
      <c r="L513" s="79">
        <v>43236</v>
      </c>
      <c r="M513" s="80">
        <v>6.5</v>
      </c>
      <c r="N513" s="80">
        <v>0</v>
      </c>
      <c r="O513" s="80" t="str">
        <f>IF(COUNT(R507:R515)=COUNTIF(R507:R515,0),"Unanimidade",_xlfn.CONCAT(COUNTIF(R507:R515,0)," x ",COUNTIF(R507:R515,"&lt;&gt;0")))</f>
        <v>Unanimidade</v>
      </c>
      <c r="P513" s="33" t="s">
        <v>47</v>
      </c>
      <c r="Q513" s="34">
        <v>0</v>
      </c>
      <c r="R513" s="38">
        <f t="shared" si="14"/>
        <v>0</v>
      </c>
      <c r="S513" s="8">
        <f>1-Português!$T513</f>
        <v>1</v>
      </c>
      <c r="T513" s="8">
        <f>IF(Português!$R513&lt;&gt;0,1,0)</f>
        <v>0</v>
      </c>
      <c r="U513" s="135"/>
      <c r="V513" s="135"/>
      <c r="Y513" s="3"/>
    </row>
    <row r="514" spans="1:25" ht="15" customHeight="1" x14ac:dyDescent="0.3">
      <c r="A514" s="151"/>
      <c r="B514" s="56"/>
      <c r="C514" s="70"/>
      <c r="D514" s="43"/>
      <c r="E514" s="43"/>
      <c r="F514" s="92"/>
      <c r="G514" s="50"/>
      <c r="H514" s="51"/>
      <c r="I514" s="57">
        <f>M515</f>
        <v>6.5</v>
      </c>
      <c r="J514" s="151"/>
      <c r="K514" s="78">
        <v>214</v>
      </c>
      <c r="L514" s="79">
        <v>43236</v>
      </c>
      <c r="M514" s="80">
        <v>6.5</v>
      </c>
      <c r="N514" s="80">
        <v>0</v>
      </c>
      <c r="O514" s="80" t="str">
        <f>IF(COUNT(R507:R515)=COUNTIF(R507:R515,0),"Unanimidade",_xlfn.CONCAT(COUNTIF(R507:R515,0)," x ",COUNTIF(R507:R515,"&lt;&gt;0")))</f>
        <v>Unanimidade</v>
      </c>
      <c r="P514" s="33" t="s">
        <v>46</v>
      </c>
      <c r="Q514" s="34">
        <v>0</v>
      </c>
      <c r="R514" s="38">
        <f t="shared" si="14"/>
        <v>0</v>
      </c>
      <c r="S514" s="8">
        <f>1-Português!$T514</f>
        <v>1</v>
      </c>
      <c r="T514" s="8">
        <f>IF(Português!$R514&lt;&gt;0,1,0)</f>
        <v>0</v>
      </c>
      <c r="U514" s="135"/>
      <c r="V514" s="135"/>
      <c r="Y514" s="3"/>
    </row>
    <row r="515" spans="1:25" ht="15" customHeight="1" thickBot="1" x14ac:dyDescent="0.35">
      <c r="A515" s="151"/>
      <c r="B515" s="58"/>
      <c r="C515" s="71"/>
      <c r="D515" s="59"/>
      <c r="E515" s="100"/>
      <c r="F515" s="100"/>
      <c r="G515" s="60"/>
      <c r="H515" s="61"/>
      <c r="I515" s="62">
        <f>M514</f>
        <v>6.5</v>
      </c>
      <c r="J515" s="151"/>
      <c r="K515" s="81">
        <v>214</v>
      </c>
      <c r="L515" s="82">
        <v>43236</v>
      </c>
      <c r="M515" s="83">
        <v>6.5</v>
      </c>
      <c r="N515" s="83">
        <v>0</v>
      </c>
      <c r="O515" s="83" t="str">
        <f>IF(COUNT(R507:R515)=COUNTIF(R507:R515,0),"Unanimidade",_xlfn.CONCAT(COUNTIF(R507:R515,0)," x ",COUNTIF(R507:R515,"&lt;&gt;0")))</f>
        <v>Unanimidade</v>
      </c>
      <c r="P515" s="39" t="s">
        <v>44</v>
      </c>
      <c r="Q515" s="40">
        <v>0</v>
      </c>
      <c r="R515" s="41">
        <f t="shared" si="14"/>
        <v>0</v>
      </c>
      <c r="S515" s="8">
        <f>1-Português!$T515</f>
        <v>1</v>
      </c>
      <c r="T515" s="8">
        <f>IF(Português!$R515&lt;&gt;0,1,0)</f>
        <v>0</v>
      </c>
      <c r="U515" s="135"/>
      <c r="V515" s="135"/>
      <c r="Y515" s="3"/>
    </row>
    <row r="516" spans="1:25" ht="15" customHeight="1" x14ac:dyDescent="0.3">
      <c r="A516" s="151"/>
      <c r="B516" s="53"/>
      <c r="C516" s="69"/>
      <c r="D516" s="54"/>
      <c r="E516" s="93"/>
      <c r="F516" s="94"/>
      <c r="G516" s="94"/>
      <c r="H516" s="99"/>
      <c r="I516" s="55"/>
      <c r="J516" s="151"/>
      <c r="K516" s="75">
        <v>213</v>
      </c>
      <c r="L516" s="76">
        <v>43180</v>
      </c>
      <c r="M516" s="77">
        <v>6.5</v>
      </c>
      <c r="N516" s="77">
        <v>-0.25</v>
      </c>
      <c r="O516" s="77" t="str">
        <f>IF(COUNT(R516:R524)=COUNTIF(R516:R524,0),"Unanimidade",_xlfn.CONCAT(COUNTIF(R516:R524,0)," x ",COUNTIF(R516:R524,"&lt;&gt;0")))</f>
        <v>Unanimidade</v>
      </c>
      <c r="P516" s="35" t="s">
        <v>45</v>
      </c>
      <c r="Q516" s="36">
        <v>-0.25</v>
      </c>
      <c r="R516" s="37">
        <f t="shared" si="14"/>
        <v>0</v>
      </c>
      <c r="S516" s="8">
        <f>1-Português!$T516</f>
        <v>1</v>
      </c>
      <c r="T516" s="8">
        <f>IF(Português!$R516&lt;&gt;0,1,0)</f>
        <v>0</v>
      </c>
      <c r="U516" s="135"/>
      <c r="V516" s="135"/>
      <c r="Y516" s="3"/>
    </row>
    <row r="517" spans="1:25" ht="15" customHeight="1" x14ac:dyDescent="0.3">
      <c r="A517" s="151"/>
      <c r="B517" s="56"/>
      <c r="C517" s="70"/>
      <c r="D517" s="43"/>
      <c r="E517" s="46"/>
      <c r="F517" s="90" t="str">
        <f>IF(M524=M525,"Manutenção em",IF(M524&gt;M525,"Aumento para","Redução para"))</f>
        <v>Redução para</v>
      </c>
      <c r="G517" s="47"/>
      <c r="H517" s="52"/>
      <c r="I517" s="57"/>
      <c r="J517" s="151"/>
      <c r="K517" s="78">
        <v>213</v>
      </c>
      <c r="L517" s="79">
        <v>43180</v>
      </c>
      <c r="M517" s="80">
        <v>6.5</v>
      </c>
      <c r="N517" s="80">
        <v>-0.25</v>
      </c>
      <c r="O517" s="80" t="str">
        <f>IF(COUNT(R516:R524)=COUNTIF(R516:R524,0),"Unanimidade",_xlfn.CONCAT(COUNTIF(R516:R524,0)," x ",COUNTIF(R516:R524,"&lt;&gt;0")))</f>
        <v>Unanimidade</v>
      </c>
      <c r="P517" s="33" t="s">
        <v>43</v>
      </c>
      <c r="Q517" s="34">
        <v>-0.25</v>
      </c>
      <c r="R517" s="38">
        <f t="shared" si="14"/>
        <v>0</v>
      </c>
      <c r="S517" s="8">
        <f>1-Português!$T517</f>
        <v>1</v>
      </c>
      <c r="T517" s="8">
        <f>IF(Português!$R517&lt;&gt;0,1,0)</f>
        <v>0</v>
      </c>
      <c r="U517" s="135"/>
      <c r="V517" s="135"/>
      <c r="Y517" s="3"/>
    </row>
    <row r="518" spans="1:25" ht="15" customHeight="1" x14ac:dyDescent="0.3">
      <c r="A518" s="151"/>
      <c r="B518" s="56"/>
      <c r="C518" s="45" t="s">
        <v>23</v>
      </c>
      <c r="D518" s="45"/>
      <c r="E518" s="190">
        <f>M516</f>
        <v>6.5</v>
      </c>
      <c r="F518" s="190"/>
      <c r="G518" s="190"/>
      <c r="H518" s="67"/>
      <c r="I518" s="57"/>
      <c r="J518" s="151"/>
      <c r="K518" s="78">
        <v>213</v>
      </c>
      <c r="L518" s="79">
        <v>43180</v>
      </c>
      <c r="M518" s="80">
        <v>6.5</v>
      </c>
      <c r="N518" s="80">
        <v>-0.25</v>
      </c>
      <c r="O518" s="80" t="str">
        <f>IF(COUNT(R516:R524)=COUNTIF(R516:R524,0),"Unanimidade",_xlfn.CONCAT(COUNTIF(R516:R524,0)," x ",COUNTIF(R516:R524,"&lt;&gt;0")))</f>
        <v>Unanimidade</v>
      </c>
      <c r="P518" s="33" t="s">
        <v>48</v>
      </c>
      <c r="Q518" s="34">
        <v>-0.25</v>
      </c>
      <c r="R518" s="38">
        <f t="shared" si="14"/>
        <v>0</v>
      </c>
      <c r="S518" s="8">
        <f>1-Português!$T518</f>
        <v>1</v>
      </c>
      <c r="T518" s="8">
        <f>IF(Português!$R518&lt;&gt;0,1,0)</f>
        <v>0</v>
      </c>
      <c r="U518" s="135"/>
      <c r="V518" s="135"/>
      <c r="Y518" s="3"/>
    </row>
    <row r="519" spans="1:25" ht="15" customHeight="1" x14ac:dyDescent="0.3">
      <c r="A519" s="151"/>
      <c r="B519" s="56"/>
      <c r="C519" s="191">
        <f>K516</f>
        <v>213</v>
      </c>
      <c r="D519" s="191"/>
      <c r="E519" s="190"/>
      <c r="F519" s="190"/>
      <c r="G519" s="190"/>
      <c r="H519" s="68" t="s">
        <v>25</v>
      </c>
      <c r="I519" s="57"/>
      <c r="J519" s="151"/>
      <c r="K519" s="78">
        <v>213</v>
      </c>
      <c r="L519" s="79">
        <v>43180</v>
      </c>
      <c r="M519" s="80">
        <v>6.5</v>
      </c>
      <c r="N519" s="80">
        <v>-0.25</v>
      </c>
      <c r="O519" s="80" t="str">
        <f>IF(COUNT(R516:R524)=COUNTIF(R516:R524,0),"Unanimidade",_xlfn.CONCAT(COUNTIF(R516:R524,0)," x ",COUNTIF(R516:R524,"&lt;&gt;0")))</f>
        <v>Unanimidade</v>
      </c>
      <c r="P519" s="33" t="s">
        <v>37</v>
      </c>
      <c r="Q519" s="34">
        <v>-0.25</v>
      </c>
      <c r="R519" s="38">
        <f t="shared" si="14"/>
        <v>0</v>
      </c>
      <c r="S519" s="8">
        <f>1-Português!$T519</f>
        <v>1</v>
      </c>
      <c r="T519" s="8">
        <f>IF(Português!$R519&lt;&gt;0,1,0)</f>
        <v>0</v>
      </c>
      <c r="U519" s="135"/>
      <c r="V519" s="135"/>
      <c r="Y519" s="3"/>
    </row>
    <row r="520" spans="1:25" ht="15" customHeight="1" x14ac:dyDescent="0.3">
      <c r="A520" s="151"/>
      <c r="B520" s="56"/>
      <c r="C520" s="191"/>
      <c r="D520" s="191"/>
      <c r="I520" s="57"/>
      <c r="J520" s="151"/>
      <c r="K520" s="78">
        <v>213</v>
      </c>
      <c r="L520" s="79">
        <v>43180</v>
      </c>
      <c r="M520" s="80">
        <v>6.5</v>
      </c>
      <c r="N520" s="80">
        <v>-0.25</v>
      </c>
      <c r="O520" s="80" t="str">
        <f>IF(COUNT(R516:R524)=COUNTIF(R516:R524,0),"Unanimidade",_xlfn.CONCAT(COUNTIF(R516:R524,0)," x ",COUNTIF(R516:R524,"&lt;&gt;0")))</f>
        <v>Unanimidade</v>
      </c>
      <c r="P520" s="33" t="s">
        <v>30</v>
      </c>
      <c r="Q520" s="34">
        <v>-0.25</v>
      </c>
      <c r="R520" s="38">
        <f t="shared" si="14"/>
        <v>0</v>
      </c>
      <c r="S520" s="8">
        <f>1-Português!$T520</f>
        <v>1</v>
      </c>
      <c r="T520" s="8">
        <f>IF(Português!$R520&lt;&gt;0,1,0)</f>
        <v>0</v>
      </c>
      <c r="U520" s="135"/>
      <c r="V520" s="135"/>
      <c r="Y520" s="3"/>
    </row>
    <row r="521" spans="1:25" ht="15" customHeight="1" x14ac:dyDescent="0.3">
      <c r="A521" s="151"/>
      <c r="B521" s="56"/>
      <c r="C521" s="44"/>
      <c r="D521" s="44"/>
      <c r="E521" s="72" t="s">
        <v>29</v>
      </c>
      <c r="F521" s="89" t="str">
        <f>IF(COUNT(R516:R524)=COUNTIF(R516:R524,0),"Unanimidade",_xlfn.CONCAT(COUNTIF(R516:R524,0)," x ",COUNTIF(R516:R524,"&lt;&gt;0")))</f>
        <v>Unanimidade</v>
      </c>
      <c r="G521" s="67"/>
      <c r="H521" s="67"/>
      <c r="I521" s="57">
        <f>M526</f>
        <v>6.75</v>
      </c>
      <c r="J521" s="151"/>
      <c r="K521" s="78">
        <v>213</v>
      </c>
      <c r="L521" s="79">
        <v>43180</v>
      </c>
      <c r="M521" s="80">
        <v>6.5</v>
      </c>
      <c r="N521" s="80">
        <v>-0.25</v>
      </c>
      <c r="O521" s="80" t="str">
        <f>IF(COUNT(R516:R524)=COUNTIF(R516:R524,0),"Unanimidade",_xlfn.CONCAT(COUNTIF(R516:R524,0)," x ",COUNTIF(R516:R524,"&lt;&gt;0")))</f>
        <v>Unanimidade</v>
      </c>
      <c r="P521" s="33" t="s">
        <v>38</v>
      </c>
      <c r="Q521" s="34">
        <v>-0.25</v>
      </c>
      <c r="R521" s="38">
        <f t="shared" si="14"/>
        <v>0</v>
      </c>
      <c r="S521" s="8">
        <f>1-Português!$T521</f>
        <v>1</v>
      </c>
      <c r="T521" s="8">
        <f>IF(Português!$R521&lt;&gt;0,1,0)</f>
        <v>0</v>
      </c>
      <c r="U521" s="135"/>
      <c r="V521" s="135"/>
      <c r="Y521" s="3"/>
    </row>
    <row r="522" spans="1:25" ht="15" customHeight="1" x14ac:dyDescent="0.3">
      <c r="A522" s="151"/>
      <c r="B522" s="56"/>
      <c r="C522" s="48">
        <f>L516</f>
        <v>43180</v>
      </c>
      <c r="D522" s="48"/>
      <c r="E522" s="72" t="s">
        <v>35</v>
      </c>
      <c r="F522" s="50">
        <f>M524-M525</f>
        <v>-0.25</v>
      </c>
      <c r="G522" s="49"/>
      <c r="H522" s="51"/>
      <c r="I522" s="57">
        <f>M525</f>
        <v>6.75</v>
      </c>
      <c r="J522" s="151"/>
      <c r="K522" s="78">
        <v>213</v>
      </c>
      <c r="L522" s="79">
        <v>43180</v>
      </c>
      <c r="M522" s="80">
        <v>6.5</v>
      </c>
      <c r="N522" s="80">
        <v>-0.25</v>
      </c>
      <c r="O522" s="80" t="str">
        <f>IF(COUNT(R516:R524)=COUNTIF(R516:R524,0),"Unanimidade",_xlfn.CONCAT(COUNTIF(R516:R524,0)," x ",COUNTIF(R516:R524,"&lt;&gt;0")))</f>
        <v>Unanimidade</v>
      </c>
      <c r="P522" s="33" t="s">
        <v>47</v>
      </c>
      <c r="Q522" s="34">
        <v>-0.25</v>
      </c>
      <c r="R522" s="38">
        <f t="shared" si="14"/>
        <v>0</v>
      </c>
      <c r="S522" s="8">
        <f>1-Português!$T522</f>
        <v>1</v>
      </c>
      <c r="T522" s="8">
        <f>IF(Português!$R522&lt;&gt;0,1,0)</f>
        <v>0</v>
      </c>
      <c r="U522" s="135"/>
      <c r="V522" s="135"/>
      <c r="Y522" s="3"/>
    </row>
    <row r="523" spans="1:25" ht="15" customHeight="1" x14ac:dyDescent="0.3">
      <c r="A523" s="151"/>
      <c r="B523" s="56"/>
      <c r="C523" s="70"/>
      <c r="D523" s="43"/>
      <c r="E523" s="43"/>
      <c r="F523" s="92"/>
      <c r="G523" s="50"/>
      <c r="H523" s="51"/>
      <c r="I523" s="57">
        <f>M524</f>
        <v>6.5</v>
      </c>
      <c r="J523" s="151"/>
      <c r="K523" s="78">
        <v>213</v>
      </c>
      <c r="L523" s="79">
        <v>43180</v>
      </c>
      <c r="M523" s="80">
        <v>6.5</v>
      </c>
      <c r="N523" s="80">
        <v>-0.25</v>
      </c>
      <c r="O523" s="80" t="str">
        <f>IF(COUNT(R516:R524)=COUNTIF(R516:R524,0),"Unanimidade",_xlfn.CONCAT(COUNTIF(R516:R524,0)," x ",COUNTIF(R516:R524,"&lt;&gt;0")))</f>
        <v>Unanimidade</v>
      </c>
      <c r="P523" s="33" t="s">
        <v>46</v>
      </c>
      <c r="Q523" s="34">
        <v>-0.25</v>
      </c>
      <c r="R523" s="38">
        <f t="shared" si="14"/>
        <v>0</v>
      </c>
      <c r="S523" s="8">
        <f>1-Português!$T523</f>
        <v>1</v>
      </c>
      <c r="T523" s="8">
        <f>IF(Português!$R523&lt;&gt;0,1,0)</f>
        <v>0</v>
      </c>
      <c r="U523" s="135"/>
      <c r="V523" s="135"/>
      <c r="Y523" s="3"/>
    </row>
    <row r="524" spans="1:25" ht="15" customHeight="1" thickBot="1" x14ac:dyDescent="0.35">
      <c r="A524" s="151"/>
      <c r="B524" s="58"/>
      <c r="C524" s="71"/>
      <c r="D524" s="59"/>
      <c r="E524" s="100"/>
      <c r="F524" s="100"/>
      <c r="G524" s="60"/>
      <c r="H524" s="61"/>
      <c r="I524" s="62">
        <f>M523</f>
        <v>6.5</v>
      </c>
      <c r="J524" s="151"/>
      <c r="K524" s="81">
        <v>213</v>
      </c>
      <c r="L524" s="82">
        <v>43180</v>
      </c>
      <c r="M524" s="83">
        <v>6.5</v>
      </c>
      <c r="N524" s="83">
        <v>-0.25</v>
      </c>
      <c r="O524" s="83" t="str">
        <f>IF(COUNT(R516:R524)=COUNTIF(R516:R524,0),"Unanimidade",_xlfn.CONCAT(COUNTIF(R516:R524,0)," x ",COUNTIF(R516:R524,"&lt;&gt;0")))</f>
        <v>Unanimidade</v>
      </c>
      <c r="P524" s="39" t="s">
        <v>44</v>
      </c>
      <c r="Q524" s="40">
        <v>-0.25</v>
      </c>
      <c r="R524" s="41">
        <f t="shared" si="14"/>
        <v>0</v>
      </c>
      <c r="S524" s="8">
        <f>1-Português!$T524</f>
        <v>1</v>
      </c>
      <c r="T524" s="8">
        <f>IF(Português!$R524&lt;&gt;0,1,0)</f>
        <v>0</v>
      </c>
      <c r="U524" s="135"/>
      <c r="V524" s="135"/>
      <c r="Y524" s="3"/>
    </row>
    <row r="525" spans="1:25" ht="15" customHeight="1" x14ac:dyDescent="0.3">
      <c r="A525" s="151"/>
      <c r="B525" s="53"/>
      <c r="C525" s="69"/>
      <c r="D525" s="54"/>
      <c r="E525" s="93"/>
      <c r="F525" s="94"/>
      <c r="G525" s="94"/>
      <c r="H525" s="99"/>
      <c r="I525" s="55"/>
      <c r="J525" s="151"/>
      <c r="K525" s="75">
        <v>212</v>
      </c>
      <c r="L525" s="76">
        <v>43138</v>
      </c>
      <c r="M525" s="77">
        <v>6.75</v>
      </c>
      <c r="N525" s="77">
        <v>-0.25</v>
      </c>
      <c r="O525" s="77" t="str">
        <f>IF(COUNT(R525:R533)=COUNTIF(R525:R533,0),"Unanimidade",_xlfn.CONCAT(COUNTIF(R525:R533,0)," x ",COUNTIF(R525:R533,"&lt;&gt;0")))</f>
        <v>Unanimidade</v>
      </c>
      <c r="P525" s="35" t="s">
        <v>45</v>
      </c>
      <c r="Q525" s="36">
        <v>-0.25</v>
      </c>
      <c r="R525" s="37">
        <f t="shared" si="14"/>
        <v>0</v>
      </c>
      <c r="S525" s="8">
        <f>1-Português!$T525</f>
        <v>1</v>
      </c>
      <c r="T525" s="8">
        <f>IF(Português!$R525&lt;&gt;0,1,0)</f>
        <v>0</v>
      </c>
      <c r="U525" s="135"/>
      <c r="V525" s="135"/>
      <c r="Y525" s="3"/>
    </row>
    <row r="526" spans="1:25" ht="15" customHeight="1" x14ac:dyDescent="0.3">
      <c r="A526" s="151"/>
      <c r="B526" s="56"/>
      <c r="C526" s="70"/>
      <c r="D526" s="43"/>
      <c r="E526" s="46"/>
      <c r="F526" s="90" t="str">
        <f>IF(M533=M534,"Manutenção em",IF(M533&gt;M534,"Aumento para","Redução para"))</f>
        <v>Redução para</v>
      </c>
      <c r="G526" s="47"/>
      <c r="H526" s="52"/>
      <c r="I526" s="57"/>
      <c r="J526" s="151"/>
      <c r="K526" s="78">
        <v>212</v>
      </c>
      <c r="L526" s="79">
        <v>43138</v>
      </c>
      <c r="M526" s="80">
        <v>6.75</v>
      </c>
      <c r="N526" s="80">
        <v>-0.25</v>
      </c>
      <c r="O526" s="80" t="str">
        <f>IF(COUNT(R525:R533)=COUNTIF(R525:R533,0),"Unanimidade",_xlfn.CONCAT(COUNTIF(R525:R533,0)," x ",COUNTIF(R525:R533,"&lt;&gt;0")))</f>
        <v>Unanimidade</v>
      </c>
      <c r="P526" s="33" t="s">
        <v>43</v>
      </c>
      <c r="Q526" s="34">
        <v>-0.25</v>
      </c>
      <c r="R526" s="38">
        <f t="shared" si="14"/>
        <v>0</v>
      </c>
      <c r="S526" s="8">
        <f>1-Português!$T526</f>
        <v>1</v>
      </c>
      <c r="T526" s="8">
        <f>IF(Português!$R526&lt;&gt;0,1,0)</f>
        <v>0</v>
      </c>
      <c r="U526" s="135"/>
      <c r="V526" s="135"/>
      <c r="Y526" s="3"/>
    </row>
    <row r="527" spans="1:25" ht="15" customHeight="1" x14ac:dyDescent="0.3">
      <c r="A527" s="151"/>
      <c r="B527" s="56"/>
      <c r="C527" s="45" t="s">
        <v>23</v>
      </c>
      <c r="D527" s="45"/>
      <c r="E527" s="190">
        <f>M525</f>
        <v>6.75</v>
      </c>
      <c r="F527" s="190"/>
      <c r="G527" s="190"/>
      <c r="H527" s="67"/>
      <c r="I527" s="57"/>
      <c r="J527" s="151"/>
      <c r="K527" s="78">
        <v>212</v>
      </c>
      <c r="L527" s="79">
        <v>43138</v>
      </c>
      <c r="M527" s="80">
        <v>6.75</v>
      </c>
      <c r="N527" s="80">
        <v>-0.25</v>
      </c>
      <c r="O527" s="80" t="str">
        <f>IF(COUNT(R525:R533)=COUNTIF(R525:R533,0),"Unanimidade",_xlfn.CONCAT(COUNTIF(R525:R533,0)," x ",COUNTIF(R525:R533,"&lt;&gt;0")))</f>
        <v>Unanimidade</v>
      </c>
      <c r="P527" s="33" t="s">
        <v>48</v>
      </c>
      <c r="Q527" s="34">
        <v>-0.25</v>
      </c>
      <c r="R527" s="38">
        <f t="shared" si="14"/>
        <v>0</v>
      </c>
      <c r="S527" s="8">
        <f>1-Português!$T527</f>
        <v>1</v>
      </c>
      <c r="T527" s="8">
        <f>IF(Português!$R527&lt;&gt;0,1,0)</f>
        <v>0</v>
      </c>
      <c r="U527" s="135"/>
      <c r="V527" s="135"/>
      <c r="Y527" s="3"/>
    </row>
    <row r="528" spans="1:25" ht="15" customHeight="1" x14ac:dyDescent="0.3">
      <c r="A528" s="151"/>
      <c r="B528" s="56"/>
      <c r="C528" s="191">
        <f>K525</f>
        <v>212</v>
      </c>
      <c r="D528" s="191"/>
      <c r="E528" s="190"/>
      <c r="F528" s="190"/>
      <c r="G528" s="190"/>
      <c r="H528" s="68" t="s">
        <v>25</v>
      </c>
      <c r="I528" s="57"/>
      <c r="J528" s="151"/>
      <c r="K528" s="78">
        <v>212</v>
      </c>
      <c r="L528" s="79">
        <v>43138</v>
      </c>
      <c r="M528" s="80">
        <v>6.75</v>
      </c>
      <c r="N528" s="80">
        <v>-0.25</v>
      </c>
      <c r="O528" s="80" t="str">
        <f>IF(COUNT(R525:R533)=COUNTIF(R525:R533,0),"Unanimidade",_xlfn.CONCAT(COUNTIF(R525:R533,0)," x ",COUNTIF(R525:R533,"&lt;&gt;0")))</f>
        <v>Unanimidade</v>
      </c>
      <c r="P528" s="33" t="s">
        <v>37</v>
      </c>
      <c r="Q528" s="34">
        <v>-0.25</v>
      </c>
      <c r="R528" s="38">
        <f t="shared" si="14"/>
        <v>0</v>
      </c>
      <c r="S528" s="8">
        <f>1-Português!$T528</f>
        <v>1</v>
      </c>
      <c r="T528" s="8">
        <f>IF(Português!$R528&lt;&gt;0,1,0)</f>
        <v>0</v>
      </c>
      <c r="U528" s="135"/>
      <c r="V528" s="135"/>
      <c r="Y528" s="3"/>
    </row>
    <row r="529" spans="1:25" ht="15" customHeight="1" x14ac:dyDescent="0.3">
      <c r="A529" s="151"/>
      <c r="B529" s="56"/>
      <c r="C529" s="191"/>
      <c r="D529" s="191"/>
      <c r="I529" s="57"/>
      <c r="J529" s="151"/>
      <c r="K529" s="78">
        <v>212</v>
      </c>
      <c r="L529" s="79">
        <v>43138</v>
      </c>
      <c r="M529" s="80">
        <v>6.75</v>
      </c>
      <c r="N529" s="80">
        <v>-0.25</v>
      </c>
      <c r="O529" s="80" t="str">
        <f>IF(COUNT(R525:R533)=COUNTIF(R525:R533,0),"Unanimidade",_xlfn.CONCAT(COUNTIF(R525:R533,0)," x ",COUNTIF(R525:R533,"&lt;&gt;0")))</f>
        <v>Unanimidade</v>
      </c>
      <c r="P529" s="33" t="s">
        <v>30</v>
      </c>
      <c r="Q529" s="34">
        <v>-0.25</v>
      </c>
      <c r="R529" s="38">
        <f t="shared" si="14"/>
        <v>0</v>
      </c>
      <c r="S529" s="8">
        <f>1-Português!$T529</f>
        <v>1</v>
      </c>
      <c r="T529" s="8">
        <f>IF(Português!$R529&lt;&gt;0,1,0)</f>
        <v>0</v>
      </c>
      <c r="U529" s="135"/>
      <c r="V529" s="135"/>
      <c r="Y529" s="3"/>
    </row>
    <row r="530" spans="1:25" ht="15" customHeight="1" x14ac:dyDescent="0.3">
      <c r="A530" s="151"/>
      <c r="B530" s="56"/>
      <c r="C530" s="44"/>
      <c r="D530" s="44"/>
      <c r="E530" s="72" t="s">
        <v>29</v>
      </c>
      <c r="F530" s="89" t="str">
        <f>IF(COUNT(R525:R533)=COUNTIF(R525:R533,0),"Unanimidade",_xlfn.CONCAT(COUNTIF(R525:R533,0)," x ",COUNTIF(R525:R533,"&lt;&gt;0")))</f>
        <v>Unanimidade</v>
      </c>
      <c r="G530" s="67"/>
      <c r="H530" s="67"/>
      <c r="I530" s="57">
        <f>M535</f>
        <v>7</v>
      </c>
      <c r="J530" s="151"/>
      <c r="K530" s="78">
        <v>212</v>
      </c>
      <c r="L530" s="79">
        <v>43138</v>
      </c>
      <c r="M530" s="80">
        <v>6.75</v>
      </c>
      <c r="N530" s="80">
        <v>-0.25</v>
      </c>
      <c r="O530" s="80" t="str">
        <f>IF(COUNT(R525:R533)=COUNTIF(R525:R533,0),"Unanimidade",_xlfn.CONCAT(COUNTIF(R525:R533,0)," x ",COUNTIF(R525:R533,"&lt;&gt;0")))</f>
        <v>Unanimidade</v>
      </c>
      <c r="P530" s="33" t="s">
        <v>38</v>
      </c>
      <c r="Q530" s="34">
        <v>-0.25</v>
      </c>
      <c r="R530" s="38">
        <f t="shared" si="14"/>
        <v>0</v>
      </c>
      <c r="S530" s="8">
        <f>1-Português!$T530</f>
        <v>1</v>
      </c>
      <c r="T530" s="8">
        <f>IF(Português!$R530&lt;&gt;0,1,0)</f>
        <v>0</v>
      </c>
      <c r="U530" s="135"/>
      <c r="V530" s="135"/>
      <c r="Y530" s="3"/>
    </row>
    <row r="531" spans="1:25" ht="15" customHeight="1" x14ac:dyDescent="0.3">
      <c r="A531" s="151"/>
      <c r="B531" s="56"/>
      <c r="C531" s="48">
        <f>L525</f>
        <v>43138</v>
      </c>
      <c r="D531" s="48"/>
      <c r="E531" s="72" t="s">
        <v>35</v>
      </c>
      <c r="F531" s="50">
        <f>M533-M534</f>
        <v>-0.25</v>
      </c>
      <c r="G531" s="49"/>
      <c r="H531" s="51"/>
      <c r="I531" s="57">
        <f>M534</f>
        <v>7</v>
      </c>
      <c r="J531" s="151"/>
      <c r="K531" s="78">
        <v>212</v>
      </c>
      <c r="L531" s="79">
        <v>43138</v>
      </c>
      <c r="M531" s="80">
        <v>6.75</v>
      </c>
      <c r="N531" s="80">
        <v>-0.25</v>
      </c>
      <c r="O531" s="80" t="str">
        <f>IF(COUNT(R525:R533)=COUNTIF(R525:R533,0),"Unanimidade",_xlfn.CONCAT(COUNTIF(R525:R533,0)," x ",COUNTIF(R525:R533,"&lt;&gt;0")))</f>
        <v>Unanimidade</v>
      </c>
      <c r="P531" s="33" t="s">
        <v>47</v>
      </c>
      <c r="Q531" s="34">
        <v>-0.25</v>
      </c>
      <c r="R531" s="38">
        <f t="shared" si="14"/>
        <v>0</v>
      </c>
      <c r="S531" s="8">
        <f>1-Português!$T531</f>
        <v>1</v>
      </c>
      <c r="T531" s="8">
        <f>IF(Português!$R531&lt;&gt;0,1,0)</f>
        <v>0</v>
      </c>
      <c r="U531" s="135"/>
      <c r="V531" s="135"/>
      <c r="Y531" s="3"/>
    </row>
    <row r="532" spans="1:25" ht="15" customHeight="1" x14ac:dyDescent="0.3">
      <c r="A532" s="151"/>
      <c r="B532" s="56"/>
      <c r="C532" s="70"/>
      <c r="D532" s="43"/>
      <c r="E532" s="43"/>
      <c r="F532" s="92"/>
      <c r="G532" s="50"/>
      <c r="H532" s="51"/>
      <c r="I532" s="57">
        <f>M533</f>
        <v>6.75</v>
      </c>
      <c r="J532" s="151"/>
      <c r="K532" s="78">
        <v>212</v>
      </c>
      <c r="L532" s="79">
        <v>43138</v>
      </c>
      <c r="M532" s="80">
        <v>6.75</v>
      </c>
      <c r="N532" s="80">
        <v>-0.25</v>
      </c>
      <c r="O532" s="80" t="str">
        <f>IF(COUNT(R525:R533)=COUNTIF(R525:R533,0),"Unanimidade",_xlfn.CONCAT(COUNTIF(R525:R533,0)," x ",COUNTIF(R525:R533,"&lt;&gt;0")))</f>
        <v>Unanimidade</v>
      </c>
      <c r="P532" s="33" t="s">
        <v>46</v>
      </c>
      <c r="Q532" s="34">
        <v>-0.25</v>
      </c>
      <c r="R532" s="38">
        <f t="shared" si="14"/>
        <v>0</v>
      </c>
      <c r="S532" s="8">
        <f>1-Português!$T532</f>
        <v>1</v>
      </c>
      <c r="T532" s="8">
        <f>IF(Português!$R532&lt;&gt;0,1,0)</f>
        <v>0</v>
      </c>
      <c r="U532" s="135"/>
      <c r="V532" s="135"/>
      <c r="Y532" s="3"/>
    </row>
    <row r="533" spans="1:25" ht="15" customHeight="1" thickBot="1" x14ac:dyDescent="0.35">
      <c r="A533" s="151"/>
      <c r="B533" s="58"/>
      <c r="C533" s="71"/>
      <c r="D533" s="59"/>
      <c r="E533" s="100"/>
      <c r="F533" s="100"/>
      <c r="G533" s="60"/>
      <c r="H533" s="61"/>
      <c r="I533" s="62">
        <f>M532</f>
        <v>6.75</v>
      </c>
      <c r="J533" s="151"/>
      <c r="K533" s="81">
        <v>212</v>
      </c>
      <c r="L533" s="82">
        <v>43138</v>
      </c>
      <c r="M533" s="83">
        <v>6.75</v>
      </c>
      <c r="N533" s="83">
        <v>-0.25</v>
      </c>
      <c r="O533" s="83" t="str">
        <f>IF(COUNT(R525:R533)=COUNTIF(R525:R533,0),"Unanimidade",_xlfn.CONCAT(COUNTIF(R525:R533,0)," x ",COUNTIF(R525:R533,"&lt;&gt;0")))</f>
        <v>Unanimidade</v>
      </c>
      <c r="P533" s="39" t="s">
        <v>44</v>
      </c>
      <c r="Q533" s="40">
        <v>-0.25</v>
      </c>
      <c r="R533" s="41">
        <f t="shared" si="14"/>
        <v>0</v>
      </c>
      <c r="S533" s="8">
        <f>1-Português!$T533</f>
        <v>1</v>
      </c>
      <c r="T533" s="8">
        <f>IF(Português!$R533&lt;&gt;0,1,0)</f>
        <v>0</v>
      </c>
      <c r="U533" s="135"/>
      <c r="V533" s="135"/>
      <c r="Y533" s="3"/>
    </row>
    <row r="534" spans="1:25" ht="15" customHeight="1" x14ac:dyDescent="0.3">
      <c r="A534" s="151"/>
      <c r="B534" s="53"/>
      <c r="C534" s="69"/>
      <c r="D534" s="54"/>
      <c r="E534" s="93"/>
      <c r="F534" s="94"/>
      <c r="G534" s="94"/>
      <c r="H534" s="99"/>
      <c r="I534" s="55"/>
      <c r="J534" s="151"/>
      <c r="K534" s="75">
        <v>211</v>
      </c>
      <c r="L534" s="76">
        <v>43075</v>
      </c>
      <c r="M534" s="77">
        <v>7</v>
      </c>
      <c r="N534" s="77">
        <v>-0.5</v>
      </c>
      <c r="O534" s="77" t="str">
        <f>IF(COUNT(R534:R542)=COUNTIF(R534:R542,0),"Unanimidade",_xlfn.CONCAT(COUNTIF(R534:R542,0)," x ",COUNTIF(R534:R542,"&lt;&gt;0")))</f>
        <v>Unanimidade</v>
      </c>
      <c r="P534" s="35" t="s">
        <v>45</v>
      </c>
      <c r="Q534" s="36">
        <v>-0.5</v>
      </c>
      <c r="R534" s="37">
        <f t="shared" si="14"/>
        <v>0</v>
      </c>
      <c r="S534" s="8">
        <f>1-Português!$T534</f>
        <v>1</v>
      </c>
      <c r="T534" s="8">
        <f>IF(Português!$R534&lt;&gt;0,1,0)</f>
        <v>0</v>
      </c>
      <c r="U534" s="135"/>
      <c r="V534" s="135"/>
      <c r="Y534" s="3"/>
    </row>
    <row r="535" spans="1:25" ht="15" customHeight="1" x14ac:dyDescent="0.3">
      <c r="A535" s="151"/>
      <c r="B535" s="56"/>
      <c r="C535" s="70"/>
      <c r="D535" s="43"/>
      <c r="E535" s="46"/>
      <c r="F535" s="90" t="str">
        <f>IF(M542=M543,"Manutenção em",IF(M542&gt;M543,"Aumento para","Redução para"))</f>
        <v>Redução para</v>
      </c>
      <c r="G535" s="47"/>
      <c r="H535" s="52"/>
      <c r="I535" s="57"/>
      <c r="J535" s="151"/>
      <c r="K535" s="78">
        <v>211</v>
      </c>
      <c r="L535" s="79">
        <v>43075</v>
      </c>
      <c r="M535" s="80">
        <v>7</v>
      </c>
      <c r="N535" s="80">
        <v>-0.5</v>
      </c>
      <c r="O535" s="80" t="str">
        <f>IF(COUNT(R534:R542)=COUNTIF(R534:R542,0),"Unanimidade",_xlfn.CONCAT(COUNTIF(R534:R542,0)," x ",COUNTIF(R534:R542,"&lt;&gt;0")))</f>
        <v>Unanimidade</v>
      </c>
      <c r="P535" s="33" t="s">
        <v>43</v>
      </c>
      <c r="Q535" s="34">
        <v>-0.5</v>
      </c>
      <c r="R535" s="38">
        <f t="shared" si="14"/>
        <v>0</v>
      </c>
      <c r="S535" s="8">
        <f>1-Português!$T535</f>
        <v>1</v>
      </c>
      <c r="T535" s="8">
        <f>IF(Português!$R535&lt;&gt;0,1,0)</f>
        <v>0</v>
      </c>
      <c r="U535" s="135"/>
      <c r="V535" s="135"/>
      <c r="Y535" s="3"/>
    </row>
    <row r="536" spans="1:25" ht="15" customHeight="1" x14ac:dyDescent="0.3">
      <c r="A536" s="151"/>
      <c r="B536" s="56"/>
      <c r="C536" s="45" t="s">
        <v>23</v>
      </c>
      <c r="D536" s="45"/>
      <c r="E536" s="190">
        <f>M534</f>
        <v>7</v>
      </c>
      <c r="F536" s="190"/>
      <c r="G536" s="190"/>
      <c r="H536" s="67"/>
      <c r="I536" s="57"/>
      <c r="J536" s="151"/>
      <c r="K536" s="78">
        <v>211</v>
      </c>
      <c r="L536" s="79">
        <v>43075</v>
      </c>
      <c r="M536" s="80">
        <v>7</v>
      </c>
      <c r="N536" s="80">
        <v>-0.5</v>
      </c>
      <c r="O536" s="80" t="str">
        <f>IF(COUNT(R534:R542)=COUNTIF(R534:R542,0),"Unanimidade",_xlfn.CONCAT(COUNTIF(R534:R542,0)," x ",COUNTIF(R534:R542,"&lt;&gt;0")))</f>
        <v>Unanimidade</v>
      </c>
      <c r="P536" s="33" t="s">
        <v>48</v>
      </c>
      <c r="Q536" s="34">
        <v>-0.5</v>
      </c>
      <c r="R536" s="38">
        <f t="shared" ref="R536:R599" si="15">Q536-N536</f>
        <v>0</v>
      </c>
      <c r="S536" s="8">
        <f>1-Português!$T536</f>
        <v>1</v>
      </c>
      <c r="T536" s="8">
        <f>IF(Português!$R536&lt;&gt;0,1,0)</f>
        <v>0</v>
      </c>
      <c r="U536" s="135"/>
      <c r="V536" s="135"/>
      <c r="Y536" s="3"/>
    </row>
    <row r="537" spans="1:25" ht="15" customHeight="1" x14ac:dyDescent="0.3">
      <c r="A537" s="151"/>
      <c r="B537" s="56"/>
      <c r="C537" s="191">
        <f>K534</f>
        <v>211</v>
      </c>
      <c r="D537" s="191"/>
      <c r="E537" s="190"/>
      <c r="F537" s="190"/>
      <c r="G537" s="190"/>
      <c r="H537" s="68" t="s">
        <v>25</v>
      </c>
      <c r="I537" s="57"/>
      <c r="J537" s="151"/>
      <c r="K537" s="78">
        <v>211</v>
      </c>
      <c r="L537" s="79">
        <v>43075</v>
      </c>
      <c r="M537" s="80">
        <v>7</v>
      </c>
      <c r="N537" s="80">
        <v>-0.5</v>
      </c>
      <c r="O537" s="80" t="str">
        <f>IF(COUNT(R534:R542)=COUNTIF(R534:R542,0),"Unanimidade",_xlfn.CONCAT(COUNTIF(R534:R542,0)," x ",COUNTIF(R534:R542,"&lt;&gt;0")))</f>
        <v>Unanimidade</v>
      </c>
      <c r="P537" s="33" t="s">
        <v>37</v>
      </c>
      <c r="Q537" s="34">
        <v>-0.5</v>
      </c>
      <c r="R537" s="38">
        <f t="shared" si="15"/>
        <v>0</v>
      </c>
      <c r="S537" s="8">
        <f>1-Português!$T537</f>
        <v>1</v>
      </c>
      <c r="T537" s="8">
        <f>IF(Português!$R537&lt;&gt;0,1,0)</f>
        <v>0</v>
      </c>
      <c r="U537" s="135"/>
      <c r="V537" s="135"/>
      <c r="Y537" s="3"/>
    </row>
    <row r="538" spans="1:25" ht="15" customHeight="1" x14ac:dyDescent="0.3">
      <c r="A538" s="151"/>
      <c r="B538" s="56"/>
      <c r="C538" s="191"/>
      <c r="D538" s="191"/>
      <c r="I538" s="57"/>
      <c r="J538" s="151"/>
      <c r="K538" s="78">
        <v>211</v>
      </c>
      <c r="L538" s="79">
        <v>43075</v>
      </c>
      <c r="M538" s="80">
        <v>7</v>
      </c>
      <c r="N538" s="80">
        <v>-0.5</v>
      </c>
      <c r="O538" s="80" t="str">
        <f>IF(COUNT(R534:R542)=COUNTIF(R534:R542,0),"Unanimidade",_xlfn.CONCAT(COUNTIF(R534:R542,0)," x ",COUNTIF(R534:R542,"&lt;&gt;0")))</f>
        <v>Unanimidade</v>
      </c>
      <c r="P538" s="33" t="s">
        <v>30</v>
      </c>
      <c r="Q538" s="34">
        <v>-0.5</v>
      </c>
      <c r="R538" s="38">
        <f t="shared" si="15"/>
        <v>0</v>
      </c>
      <c r="S538" s="8">
        <f>1-Português!$T538</f>
        <v>1</v>
      </c>
      <c r="T538" s="8">
        <f>IF(Português!$R538&lt;&gt;0,1,0)</f>
        <v>0</v>
      </c>
      <c r="U538" s="135"/>
      <c r="V538" s="135"/>
      <c r="Y538" s="3"/>
    </row>
    <row r="539" spans="1:25" ht="15" customHeight="1" x14ac:dyDescent="0.3">
      <c r="A539" s="151"/>
      <c r="B539" s="56"/>
      <c r="C539" s="44"/>
      <c r="D539" s="44"/>
      <c r="E539" s="72" t="s">
        <v>29</v>
      </c>
      <c r="F539" s="89" t="str">
        <f>IF(COUNT(R534:R542)=COUNTIF(R534:R542,0),"Unanimidade",_xlfn.CONCAT(COUNTIF(R534:R542,0)," x ",COUNTIF(R534:R542,"&lt;&gt;0")))</f>
        <v>Unanimidade</v>
      </c>
      <c r="G539" s="67"/>
      <c r="H539" s="67"/>
      <c r="I539" s="57">
        <f>M544</f>
        <v>7.5</v>
      </c>
      <c r="J539" s="151"/>
      <c r="K539" s="78">
        <v>211</v>
      </c>
      <c r="L539" s="79">
        <v>43075</v>
      </c>
      <c r="M539" s="80">
        <v>7</v>
      </c>
      <c r="N539" s="80">
        <v>-0.5</v>
      </c>
      <c r="O539" s="80" t="str">
        <f>IF(COUNT(R534:R542)=COUNTIF(R534:R542,0),"Unanimidade",_xlfn.CONCAT(COUNTIF(R534:R542,0)," x ",COUNTIF(R534:R542,"&lt;&gt;0")))</f>
        <v>Unanimidade</v>
      </c>
      <c r="P539" s="33" t="s">
        <v>38</v>
      </c>
      <c r="Q539" s="34">
        <v>-0.5</v>
      </c>
      <c r="R539" s="38">
        <f t="shared" si="15"/>
        <v>0</v>
      </c>
      <c r="S539" s="8">
        <f>1-Português!$T539</f>
        <v>1</v>
      </c>
      <c r="T539" s="8">
        <f>IF(Português!$R539&lt;&gt;0,1,0)</f>
        <v>0</v>
      </c>
      <c r="U539" s="135"/>
      <c r="V539" s="135"/>
      <c r="Y539" s="3"/>
    </row>
    <row r="540" spans="1:25" ht="15" customHeight="1" x14ac:dyDescent="0.3">
      <c r="A540" s="151"/>
      <c r="B540" s="56"/>
      <c r="C540" s="48">
        <f>L534</f>
        <v>43075</v>
      </c>
      <c r="D540" s="48"/>
      <c r="E540" s="72" t="s">
        <v>35</v>
      </c>
      <c r="F540" s="50">
        <f>M542-M543</f>
        <v>-0.5</v>
      </c>
      <c r="G540" s="49"/>
      <c r="H540" s="51"/>
      <c r="I540" s="57">
        <f>M543</f>
        <v>7.5</v>
      </c>
      <c r="J540" s="151"/>
      <c r="K540" s="78">
        <v>211</v>
      </c>
      <c r="L540" s="79">
        <v>43075</v>
      </c>
      <c r="M540" s="80">
        <v>7</v>
      </c>
      <c r="N540" s="80">
        <v>-0.5</v>
      </c>
      <c r="O540" s="80" t="str">
        <f>IF(COUNT(R534:R542)=COUNTIF(R534:R542,0),"Unanimidade",_xlfn.CONCAT(COUNTIF(R534:R542,0)," x ",COUNTIF(R534:R542,"&lt;&gt;0")))</f>
        <v>Unanimidade</v>
      </c>
      <c r="P540" s="33" t="s">
        <v>47</v>
      </c>
      <c r="Q540" s="34">
        <v>-0.5</v>
      </c>
      <c r="R540" s="38">
        <f t="shared" si="15"/>
        <v>0</v>
      </c>
      <c r="S540" s="8">
        <f>1-Português!$T540</f>
        <v>1</v>
      </c>
      <c r="T540" s="8">
        <f>IF(Português!$R540&lt;&gt;0,1,0)</f>
        <v>0</v>
      </c>
      <c r="U540" s="135"/>
      <c r="V540" s="135"/>
      <c r="Y540" s="3"/>
    </row>
    <row r="541" spans="1:25" ht="15" customHeight="1" x14ac:dyDescent="0.3">
      <c r="A541" s="151"/>
      <c r="B541" s="56"/>
      <c r="C541" s="70"/>
      <c r="D541" s="43"/>
      <c r="E541" s="43"/>
      <c r="F541" s="92"/>
      <c r="G541" s="50"/>
      <c r="H541" s="51"/>
      <c r="I541" s="57">
        <f>M542</f>
        <v>7</v>
      </c>
      <c r="J541" s="151"/>
      <c r="K541" s="78">
        <v>211</v>
      </c>
      <c r="L541" s="79">
        <v>43075</v>
      </c>
      <c r="M541" s="80">
        <v>7</v>
      </c>
      <c r="N541" s="80">
        <v>-0.5</v>
      </c>
      <c r="O541" s="80" t="str">
        <f>IF(COUNT(R534:R542)=COUNTIF(R534:R542,0),"Unanimidade",_xlfn.CONCAT(COUNTIF(R534:R542,0)," x ",COUNTIF(R534:R542,"&lt;&gt;0")))</f>
        <v>Unanimidade</v>
      </c>
      <c r="P541" s="33" t="s">
        <v>46</v>
      </c>
      <c r="Q541" s="34">
        <v>-0.5</v>
      </c>
      <c r="R541" s="38">
        <f t="shared" si="15"/>
        <v>0</v>
      </c>
      <c r="S541" s="8">
        <f>1-Português!$T541</f>
        <v>1</v>
      </c>
      <c r="T541" s="8">
        <f>IF(Português!$R541&lt;&gt;0,1,0)</f>
        <v>0</v>
      </c>
      <c r="U541" s="135"/>
      <c r="V541" s="135"/>
      <c r="Y541" s="3"/>
    </row>
    <row r="542" spans="1:25" ht="15" customHeight="1" thickBot="1" x14ac:dyDescent="0.35">
      <c r="A542" s="151"/>
      <c r="B542" s="58"/>
      <c r="C542" s="71"/>
      <c r="D542" s="59"/>
      <c r="E542" s="100"/>
      <c r="F542" s="100"/>
      <c r="G542" s="60"/>
      <c r="H542" s="61"/>
      <c r="I542" s="62">
        <f>M541</f>
        <v>7</v>
      </c>
      <c r="J542" s="151"/>
      <c r="K542" s="81">
        <v>211</v>
      </c>
      <c r="L542" s="82">
        <v>43075</v>
      </c>
      <c r="M542" s="83">
        <v>7</v>
      </c>
      <c r="N542" s="83">
        <v>-0.5</v>
      </c>
      <c r="O542" s="83" t="str">
        <f>IF(COUNT(R534:R542)=COUNTIF(R534:R542,0),"Unanimidade",_xlfn.CONCAT(COUNTIF(R534:R542,0)," x ",COUNTIF(R534:R542,"&lt;&gt;0")))</f>
        <v>Unanimidade</v>
      </c>
      <c r="P542" s="39" t="s">
        <v>44</v>
      </c>
      <c r="Q542" s="40">
        <v>-0.5</v>
      </c>
      <c r="R542" s="41">
        <f t="shared" si="15"/>
        <v>0</v>
      </c>
      <c r="S542" s="8">
        <f>1-Português!$T542</f>
        <v>1</v>
      </c>
      <c r="T542" s="8">
        <f>IF(Português!$R542&lt;&gt;0,1,0)</f>
        <v>0</v>
      </c>
      <c r="U542" s="135"/>
      <c r="V542" s="135"/>
      <c r="Y542" s="3"/>
    </row>
    <row r="543" spans="1:25" ht="15" customHeight="1" x14ac:dyDescent="0.3">
      <c r="A543" s="151"/>
      <c r="B543" s="53"/>
      <c r="C543" s="69"/>
      <c r="D543" s="54"/>
      <c r="E543" s="93"/>
      <c r="F543" s="94"/>
      <c r="G543" s="94"/>
      <c r="H543" s="99"/>
      <c r="I543" s="55"/>
      <c r="J543" s="151"/>
      <c r="K543" s="75">
        <v>210</v>
      </c>
      <c r="L543" s="76">
        <v>43033</v>
      </c>
      <c r="M543" s="77">
        <v>7.5</v>
      </c>
      <c r="N543" s="77">
        <v>-0.75</v>
      </c>
      <c r="O543" s="77" t="str">
        <f>IF(COUNT(R543:R551)=COUNTIF(R543:R551,0),"Unanimidade",_xlfn.CONCAT(COUNTIF(R543:R551,0)," x ",COUNTIF(R543:R551,"&lt;&gt;0")))</f>
        <v>Unanimidade</v>
      </c>
      <c r="P543" s="35" t="s">
        <v>45</v>
      </c>
      <c r="Q543" s="36">
        <v>-0.75</v>
      </c>
      <c r="R543" s="37">
        <f t="shared" si="15"/>
        <v>0</v>
      </c>
      <c r="S543" s="8">
        <f>1-Português!$T543</f>
        <v>1</v>
      </c>
      <c r="T543" s="8">
        <f>IF(Português!$R543&lt;&gt;0,1,0)</f>
        <v>0</v>
      </c>
      <c r="U543" s="135"/>
      <c r="V543" s="135"/>
      <c r="Y543" s="3"/>
    </row>
    <row r="544" spans="1:25" ht="15" customHeight="1" x14ac:dyDescent="0.3">
      <c r="A544" s="151"/>
      <c r="B544" s="56"/>
      <c r="C544" s="70"/>
      <c r="D544" s="43"/>
      <c r="E544" s="46"/>
      <c r="F544" s="90" t="str">
        <f>IF(M551=M552,"Manutenção em",IF(M551&gt;M552,"Aumento para","Redução para"))</f>
        <v>Redução para</v>
      </c>
      <c r="G544" s="47"/>
      <c r="H544" s="52"/>
      <c r="I544" s="57"/>
      <c r="J544" s="151"/>
      <c r="K544" s="78">
        <v>210</v>
      </c>
      <c r="L544" s="79">
        <v>43033</v>
      </c>
      <c r="M544" s="80">
        <v>7.5</v>
      </c>
      <c r="N544" s="80">
        <v>-0.75</v>
      </c>
      <c r="O544" s="80" t="str">
        <f>IF(COUNT(R543:R551)=COUNTIF(R543:R551,0),"Unanimidade",_xlfn.CONCAT(COUNTIF(R543:R551,0)," x ",COUNTIF(R543:R551,"&lt;&gt;0")))</f>
        <v>Unanimidade</v>
      </c>
      <c r="P544" s="33" t="s">
        <v>43</v>
      </c>
      <c r="Q544" s="34">
        <v>-0.75</v>
      </c>
      <c r="R544" s="38">
        <f t="shared" si="15"/>
        <v>0</v>
      </c>
      <c r="S544" s="8">
        <f>1-Português!$T544</f>
        <v>1</v>
      </c>
      <c r="T544" s="8">
        <f>IF(Português!$R544&lt;&gt;0,1,0)</f>
        <v>0</v>
      </c>
      <c r="U544" s="135"/>
      <c r="V544" s="135"/>
      <c r="Y544" s="3"/>
    </row>
    <row r="545" spans="1:25" ht="15" customHeight="1" x14ac:dyDescent="0.3">
      <c r="A545" s="151"/>
      <c r="B545" s="56"/>
      <c r="C545" s="45" t="s">
        <v>23</v>
      </c>
      <c r="D545" s="45"/>
      <c r="E545" s="190">
        <f>M543</f>
        <v>7.5</v>
      </c>
      <c r="F545" s="190"/>
      <c r="G545" s="190"/>
      <c r="H545" s="67"/>
      <c r="I545" s="57"/>
      <c r="J545" s="151"/>
      <c r="K545" s="78">
        <v>210</v>
      </c>
      <c r="L545" s="79">
        <v>43033</v>
      </c>
      <c r="M545" s="80">
        <v>7.5</v>
      </c>
      <c r="N545" s="80">
        <v>-0.75</v>
      </c>
      <c r="O545" s="80" t="str">
        <f>IF(COUNT(R543:R551)=COUNTIF(R543:R551,0),"Unanimidade",_xlfn.CONCAT(COUNTIF(R543:R551,0)," x ",COUNTIF(R543:R551,"&lt;&gt;0")))</f>
        <v>Unanimidade</v>
      </c>
      <c r="P545" s="33" t="s">
        <v>48</v>
      </c>
      <c r="Q545" s="34">
        <v>-0.75</v>
      </c>
      <c r="R545" s="38">
        <f t="shared" si="15"/>
        <v>0</v>
      </c>
      <c r="S545" s="8">
        <f>1-Português!$T545</f>
        <v>1</v>
      </c>
      <c r="T545" s="8">
        <f>IF(Português!$R545&lt;&gt;0,1,0)</f>
        <v>0</v>
      </c>
      <c r="U545" s="135"/>
      <c r="V545" s="135"/>
      <c r="Y545" s="3"/>
    </row>
    <row r="546" spans="1:25" ht="15" customHeight="1" x14ac:dyDescent="0.3">
      <c r="A546" s="151"/>
      <c r="B546" s="56"/>
      <c r="C546" s="191">
        <f>K543</f>
        <v>210</v>
      </c>
      <c r="D546" s="191"/>
      <c r="E546" s="190"/>
      <c r="F546" s="190"/>
      <c r="G546" s="190"/>
      <c r="H546" s="68" t="s">
        <v>25</v>
      </c>
      <c r="I546" s="57"/>
      <c r="J546" s="151"/>
      <c r="K546" s="78">
        <v>210</v>
      </c>
      <c r="L546" s="79">
        <v>43033</v>
      </c>
      <c r="M546" s="80">
        <v>7.5</v>
      </c>
      <c r="N546" s="80">
        <v>-0.75</v>
      </c>
      <c r="O546" s="80" t="str">
        <f>IF(COUNT(R543:R551)=COUNTIF(R543:R551,0),"Unanimidade",_xlfn.CONCAT(COUNTIF(R543:R551,0)," x ",COUNTIF(R543:R551,"&lt;&gt;0")))</f>
        <v>Unanimidade</v>
      </c>
      <c r="P546" s="33" t="s">
        <v>37</v>
      </c>
      <c r="Q546" s="34">
        <v>-0.75</v>
      </c>
      <c r="R546" s="38">
        <f t="shared" si="15"/>
        <v>0</v>
      </c>
      <c r="S546" s="8">
        <f>1-Português!$T546</f>
        <v>1</v>
      </c>
      <c r="T546" s="8">
        <f>IF(Português!$R546&lt;&gt;0,1,0)</f>
        <v>0</v>
      </c>
      <c r="U546" s="135"/>
      <c r="V546" s="135"/>
      <c r="Y546" s="3"/>
    </row>
    <row r="547" spans="1:25" ht="15" customHeight="1" x14ac:dyDescent="0.3">
      <c r="A547" s="151"/>
      <c r="B547" s="56"/>
      <c r="C547" s="191"/>
      <c r="D547" s="191"/>
      <c r="I547" s="57"/>
      <c r="J547" s="151"/>
      <c r="K547" s="78">
        <v>210</v>
      </c>
      <c r="L547" s="79">
        <v>43033</v>
      </c>
      <c r="M547" s="80">
        <v>7.5</v>
      </c>
      <c r="N547" s="80">
        <v>-0.75</v>
      </c>
      <c r="O547" s="80" t="str">
        <f>IF(COUNT(R543:R551)=COUNTIF(R543:R551,0),"Unanimidade",_xlfn.CONCAT(COUNTIF(R543:R551,0)," x ",COUNTIF(R543:R551,"&lt;&gt;0")))</f>
        <v>Unanimidade</v>
      </c>
      <c r="P547" s="33" t="s">
        <v>30</v>
      </c>
      <c r="Q547" s="34">
        <v>-0.75</v>
      </c>
      <c r="R547" s="38">
        <f t="shared" si="15"/>
        <v>0</v>
      </c>
      <c r="S547" s="8">
        <f>1-Português!$T547</f>
        <v>1</v>
      </c>
      <c r="T547" s="8">
        <f>IF(Português!$R547&lt;&gt;0,1,0)</f>
        <v>0</v>
      </c>
      <c r="U547" s="135"/>
      <c r="V547" s="135"/>
      <c r="Y547" s="3"/>
    </row>
    <row r="548" spans="1:25" ht="15" customHeight="1" x14ac:dyDescent="0.3">
      <c r="A548" s="151"/>
      <c r="B548" s="56"/>
      <c r="C548" s="44"/>
      <c r="D548" s="44"/>
      <c r="E548" s="72" t="s">
        <v>29</v>
      </c>
      <c r="F548" s="89" t="str">
        <f>IF(COUNT(R543:R551)=COUNTIF(R543:R551,0),"Unanimidade",_xlfn.CONCAT(COUNTIF(R543:R551,0)," x ",COUNTIF(R543:R551,"&lt;&gt;0")))</f>
        <v>Unanimidade</v>
      </c>
      <c r="G548" s="67"/>
      <c r="H548" s="67"/>
      <c r="I548" s="57">
        <f>M553</f>
        <v>8.25</v>
      </c>
      <c r="J548" s="151"/>
      <c r="K548" s="78">
        <v>210</v>
      </c>
      <c r="L548" s="79">
        <v>43033</v>
      </c>
      <c r="M548" s="80">
        <v>7.5</v>
      </c>
      <c r="N548" s="80">
        <v>-0.75</v>
      </c>
      <c r="O548" s="80" t="str">
        <f>IF(COUNT(R543:R551)=COUNTIF(R543:R551,0),"Unanimidade",_xlfn.CONCAT(COUNTIF(R543:R551,0)," x ",COUNTIF(R543:R551,"&lt;&gt;0")))</f>
        <v>Unanimidade</v>
      </c>
      <c r="P548" s="33" t="s">
        <v>38</v>
      </c>
      <c r="Q548" s="34">
        <v>-0.75</v>
      </c>
      <c r="R548" s="38">
        <f t="shared" si="15"/>
        <v>0</v>
      </c>
      <c r="S548" s="8">
        <f>1-Português!$T548</f>
        <v>1</v>
      </c>
      <c r="T548" s="8">
        <f>IF(Português!$R548&lt;&gt;0,1,0)</f>
        <v>0</v>
      </c>
      <c r="U548" s="135"/>
      <c r="V548" s="135"/>
      <c r="Y548" s="3"/>
    </row>
    <row r="549" spans="1:25" ht="15" customHeight="1" x14ac:dyDescent="0.3">
      <c r="A549" s="151"/>
      <c r="B549" s="56"/>
      <c r="C549" s="48">
        <f>L543</f>
        <v>43033</v>
      </c>
      <c r="D549" s="48"/>
      <c r="E549" s="72" t="s">
        <v>35</v>
      </c>
      <c r="F549" s="50">
        <f>M551-M552</f>
        <v>-0.75</v>
      </c>
      <c r="G549" s="49"/>
      <c r="H549" s="51"/>
      <c r="I549" s="57">
        <f>M552</f>
        <v>8.25</v>
      </c>
      <c r="J549" s="151"/>
      <c r="K549" s="78">
        <v>210</v>
      </c>
      <c r="L549" s="79">
        <v>43033</v>
      </c>
      <c r="M549" s="80">
        <v>7.5</v>
      </c>
      <c r="N549" s="80">
        <v>-0.75</v>
      </c>
      <c r="O549" s="80" t="str">
        <f>IF(COUNT(R543:R551)=COUNTIF(R543:R551,0),"Unanimidade",_xlfn.CONCAT(COUNTIF(R543:R551,0)," x ",COUNTIF(R543:R551,"&lt;&gt;0")))</f>
        <v>Unanimidade</v>
      </c>
      <c r="P549" s="33" t="s">
        <v>47</v>
      </c>
      <c r="Q549" s="34">
        <v>-0.75</v>
      </c>
      <c r="R549" s="38">
        <f t="shared" si="15"/>
        <v>0</v>
      </c>
      <c r="S549" s="8">
        <f>1-Português!$T549</f>
        <v>1</v>
      </c>
      <c r="T549" s="8">
        <f>IF(Português!$R549&lt;&gt;0,1,0)</f>
        <v>0</v>
      </c>
      <c r="U549" s="135"/>
      <c r="V549" s="135"/>
      <c r="Y549" s="3"/>
    </row>
    <row r="550" spans="1:25" ht="15" customHeight="1" x14ac:dyDescent="0.3">
      <c r="A550" s="151"/>
      <c r="B550" s="56"/>
      <c r="C550" s="70"/>
      <c r="D550" s="43"/>
      <c r="E550" s="43"/>
      <c r="F550" s="92"/>
      <c r="G550" s="50"/>
      <c r="H550" s="51"/>
      <c r="I550" s="57">
        <f>M551</f>
        <v>7.5</v>
      </c>
      <c r="J550" s="151"/>
      <c r="K550" s="78">
        <v>210</v>
      </c>
      <c r="L550" s="79">
        <v>43033</v>
      </c>
      <c r="M550" s="80">
        <v>7.5</v>
      </c>
      <c r="N550" s="80">
        <v>-0.75</v>
      </c>
      <c r="O550" s="80" t="str">
        <f>IF(COUNT(R543:R551)=COUNTIF(R543:R551,0),"Unanimidade",_xlfn.CONCAT(COUNTIF(R543:R551,0)," x ",COUNTIF(R543:R551,"&lt;&gt;0")))</f>
        <v>Unanimidade</v>
      </c>
      <c r="P550" s="33" t="s">
        <v>46</v>
      </c>
      <c r="Q550" s="34">
        <v>-0.75</v>
      </c>
      <c r="R550" s="38">
        <f t="shared" si="15"/>
        <v>0</v>
      </c>
      <c r="S550" s="8">
        <f>1-Português!$T550</f>
        <v>1</v>
      </c>
      <c r="T550" s="8">
        <f>IF(Português!$R550&lt;&gt;0,1,0)</f>
        <v>0</v>
      </c>
      <c r="U550" s="135"/>
      <c r="V550" s="135"/>
      <c r="Y550" s="3"/>
    </row>
    <row r="551" spans="1:25" ht="15" customHeight="1" thickBot="1" x14ac:dyDescent="0.35">
      <c r="A551" s="151"/>
      <c r="B551" s="58"/>
      <c r="C551" s="71"/>
      <c r="D551" s="59"/>
      <c r="E551" s="100"/>
      <c r="F551" s="100"/>
      <c r="G551" s="60"/>
      <c r="H551" s="61"/>
      <c r="I551" s="62">
        <f>M550</f>
        <v>7.5</v>
      </c>
      <c r="J551" s="151"/>
      <c r="K551" s="81">
        <v>210</v>
      </c>
      <c r="L551" s="82">
        <v>43033</v>
      </c>
      <c r="M551" s="83">
        <v>7.5</v>
      </c>
      <c r="N551" s="83">
        <v>-0.75</v>
      </c>
      <c r="O551" s="83" t="str">
        <f>IF(COUNT(R543:R551)=COUNTIF(R543:R551,0),"Unanimidade",_xlfn.CONCAT(COUNTIF(R543:R551,0)," x ",COUNTIF(R543:R551,"&lt;&gt;0")))</f>
        <v>Unanimidade</v>
      </c>
      <c r="P551" s="39" t="s">
        <v>44</v>
      </c>
      <c r="Q551" s="40">
        <v>-0.75</v>
      </c>
      <c r="R551" s="41">
        <f t="shared" si="15"/>
        <v>0</v>
      </c>
      <c r="S551" s="8">
        <f>1-Português!$T551</f>
        <v>1</v>
      </c>
      <c r="T551" s="8">
        <f>IF(Português!$R551&lt;&gt;0,1,0)</f>
        <v>0</v>
      </c>
      <c r="U551" s="135"/>
      <c r="V551" s="135"/>
      <c r="Y551" s="3"/>
    </row>
    <row r="552" spans="1:25" ht="15" customHeight="1" x14ac:dyDescent="0.3">
      <c r="A552" s="151"/>
      <c r="B552" s="53"/>
      <c r="C552" s="69"/>
      <c r="D552" s="54"/>
      <c r="E552" s="93"/>
      <c r="F552" s="94"/>
      <c r="G552" s="94"/>
      <c r="H552" s="99"/>
      <c r="I552" s="55"/>
      <c r="J552" s="151"/>
      <c r="K552" s="75">
        <v>209</v>
      </c>
      <c r="L552" s="76">
        <v>42984</v>
      </c>
      <c r="M552" s="77">
        <v>8.25</v>
      </c>
      <c r="N552" s="77">
        <v>-1</v>
      </c>
      <c r="O552" s="77" t="str">
        <f>IF(COUNT(R552:R560)=COUNTIF(R552:R560,0),"Unanimidade",_xlfn.CONCAT(COUNTIF(R552:R560,0)," x ",COUNTIF(R552:R560,"&lt;&gt;0")))</f>
        <v>Unanimidade</v>
      </c>
      <c r="P552" s="35" t="s">
        <v>45</v>
      </c>
      <c r="Q552" s="36">
        <v>-1</v>
      </c>
      <c r="R552" s="37">
        <f t="shared" si="15"/>
        <v>0</v>
      </c>
      <c r="S552" s="8">
        <f>1-Português!$T552</f>
        <v>1</v>
      </c>
      <c r="T552" s="8">
        <f>IF(Português!$R552&lt;&gt;0,1,0)</f>
        <v>0</v>
      </c>
      <c r="U552" s="135"/>
      <c r="V552" s="135"/>
      <c r="Y552" s="3"/>
    </row>
    <row r="553" spans="1:25" ht="15" customHeight="1" x14ac:dyDescent="0.3">
      <c r="A553" s="151"/>
      <c r="B553" s="56"/>
      <c r="C553" s="70"/>
      <c r="D553" s="43"/>
      <c r="E553" s="46"/>
      <c r="F553" s="90" t="str">
        <f>IF(M560=M561,"Manutenção em",IF(M560&gt;M561,"Aumento para","Redução para"))</f>
        <v>Redução para</v>
      </c>
      <c r="G553" s="47"/>
      <c r="H553" s="52"/>
      <c r="I553" s="57"/>
      <c r="J553" s="151"/>
      <c r="K553" s="78">
        <v>209</v>
      </c>
      <c r="L553" s="79">
        <v>42984</v>
      </c>
      <c r="M553" s="80">
        <v>8.25</v>
      </c>
      <c r="N553" s="80">
        <v>-1</v>
      </c>
      <c r="O553" s="80" t="str">
        <f>IF(COUNT(R552:R560)=COUNTIF(R552:R560,0),"Unanimidade",_xlfn.CONCAT(COUNTIF(R552:R560,0)," x ",COUNTIF(R552:R560,"&lt;&gt;0")))</f>
        <v>Unanimidade</v>
      </c>
      <c r="P553" s="33" t="s">
        <v>49</v>
      </c>
      <c r="Q553" s="34">
        <v>-1</v>
      </c>
      <c r="R553" s="38">
        <f t="shared" si="15"/>
        <v>0</v>
      </c>
      <c r="S553" s="8">
        <f>1-Português!$T553</f>
        <v>1</v>
      </c>
      <c r="T553" s="8">
        <f>IF(Português!$R553&lt;&gt;0,1,0)</f>
        <v>0</v>
      </c>
      <c r="U553" s="135"/>
      <c r="V553" s="135"/>
      <c r="Y553" s="3"/>
    </row>
    <row r="554" spans="1:25" ht="15" customHeight="1" x14ac:dyDescent="0.3">
      <c r="A554" s="151"/>
      <c r="B554" s="56"/>
      <c r="C554" s="45" t="s">
        <v>23</v>
      </c>
      <c r="D554" s="45"/>
      <c r="E554" s="190">
        <f>M552</f>
        <v>8.25</v>
      </c>
      <c r="F554" s="190"/>
      <c r="G554" s="190"/>
      <c r="H554" s="67"/>
      <c r="I554" s="57"/>
      <c r="J554" s="151"/>
      <c r="K554" s="78">
        <v>209</v>
      </c>
      <c r="L554" s="79">
        <v>42984</v>
      </c>
      <c r="M554" s="80">
        <v>8.25</v>
      </c>
      <c r="N554" s="80">
        <v>-1</v>
      </c>
      <c r="O554" s="80" t="str">
        <f>IF(COUNT(R552:R560)=COUNTIF(R552:R560,0),"Unanimidade",_xlfn.CONCAT(COUNTIF(R552:R560,0)," x ",COUNTIF(R552:R560,"&lt;&gt;0")))</f>
        <v>Unanimidade</v>
      </c>
      <c r="P554" s="33" t="s">
        <v>43</v>
      </c>
      <c r="Q554" s="34">
        <v>-1</v>
      </c>
      <c r="R554" s="38">
        <f t="shared" si="15"/>
        <v>0</v>
      </c>
      <c r="S554" s="8">
        <f>1-Português!$T554</f>
        <v>1</v>
      </c>
      <c r="T554" s="8">
        <f>IF(Português!$R554&lt;&gt;0,1,0)</f>
        <v>0</v>
      </c>
      <c r="U554" s="135"/>
      <c r="V554" s="135"/>
      <c r="Y554" s="3"/>
    </row>
    <row r="555" spans="1:25" ht="15" customHeight="1" x14ac:dyDescent="0.3">
      <c r="A555" s="151"/>
      <c r="B555" s="56"/>
      <c r="C555" s="191">
        <f>K552</f>
        <v>209</v>
      </c>
      <c r="D555" s="191"/>
      <c r="E555" s="190"/>
      <c r="F555" s="190"/>
      <c r="G555" s="190"/>
      <c r="H555" s="68" t="s">
        <v>25</v>
      </c>
      <c r="I555" s="57"/>
      <c r="J555" s="151"/>
      <c r="K555" s="78">
        <v>209</v>
      </c>
      <c r="L555" s="79">
        <v>42984</v>
      </c>
      <c r="M555" s="80">
        <v>8.25</v>
      </c>
      <c r="N555" s="80">
        <v>-1</v>
      </c>
      <c r="O555" s="80" t="str">
        <f>IF(COUNT(R552:R560)=COUNTIF(R552:R560,0),"Unanimidade",_xlfn.CONCAT(COUNTIF(R552:R560,0)," x ",COUNTIF(R552:R560,"&lt;&gt;0")))</f>
        <v>Unanimidade</v>
      </c>
      <c r="P555" s="33" t="s">
        <v>48</v>
      </c>
      <c r="Q555" s="34">
        <v>-1</v>
      </c>
      <c r="R555" s="38">
        <f t="shared" si="15"/>
        <v>0</v>
      </c>
      <c r="S555" s="8">
        <f>1-Português!$T555</f>
        <v>1</v>
      </c>
      <c r="T555" s="8">
        <f>IF(Português!$R555&lt;&gt;0,1,0)</f>
        <v>0</v>
      </c>
      <c r="U555" s="135"/>
      <c r="V555" s="135"/>
      <c r="Y555" s="3"/>
    </row>
    <row r="556" spans="1:25" ht="15" customHeight="1" x14ac:dyDescent="0.3">
      <c r="A556" s="151"/>
      <c r="B556" s="56"/>
      <c r="C556" s="191"/>
      <c r="D556" s="191"/>
      <c r="I556" s="57"/>
      <c r="J556" s="151"/>
      <c r="K556" s="78">
        <v>209</v>
      </c>
      <c r="L556" s="79">
        <v>42984</v>
      </c>
      <c r="M556" s="80">
        <v>8.25</v>
      </c>
      <c r="N556" s="80">
        <v>-1</v>
      </c>
      <c r="O556" s="80" t="str">
        <f>IF(COUNT(R552:R560)=COUNTIF(R552:R560,0),"Unanimidade",_xlfn.CONCAT(COUNTIF(R552:R560,0)," x ",COUNTIF(R552:R560,"&lt;&gt;0")))</f>
        <v>Unanimidade</v>
      </c>
      <c r="P556" s="33" t="s">
        <v>50</v>
      </c>
      <c r="Q556" s="34">
        <v>-1</v>
      </c>
      <c r="R556" s="38">
        <f t="shared" si="15"/>
        <v>0</v>
      </c>
      <c r="S556" s="8">
        <f>1-Português!$T556</f>
        <v>1</v>
      </c>
      <c r="T556" s="8">
        <f>IF(Português!$R556&lt;&gt;0,1,0)</f>
        <v>0</v>
      </c>
      <c r="U556" s="135"/>
      <c r="V556" s="135"/>
      <c r="Y556" s="3"/>
    </row>
    <row r="557" spans="1:25" ht="15" customHeight="1" x14ac:dyDescent="0.3">
      <c r="A557" s="151"/>
      <c r="B557" s="56"/>
      <c r="C557" s="44"/>
      <c r="D557" s="44"/>
      <c r="E557" s="72" t="s">
        <v>29</v>
      </c>
      <c r="F557" s="89" t="str">
        <f>IF(COUNT(R552:R560)=COUNTIF(R552:R560,0),"Unanimidade",_xlfn.CONCAT(COUNTIF(R552:R560,0)," x ",COUNTIF(R552:R560,"&lt;&gt;0")))</f>
        <v>Unanimidade</v>
      </c>
      <c r="G557" s="67"/>
      <c r="H557" s="67"/>
      <c r="I557" s="57">
        <f>M562</f>
        <v>9.25</v>
      </c>
      <c r="J557" s="151"/>
      <c r="K557" s="78">
        <v>209</v>
      </c>
      <c r="L557" s="79">
        <v>42984</v>
      </c>
      <c r="M557" s="80">
        <v>8.25</v>
      </c>
      <c r="N557" s="80">
        <v>-1</v>
      </c>
      <c r="O557" s="80" t="str">
        <f>IF(COUNT(R552:R560)=COUNTIF(R552:R560,0),"Unanimidade",_xlfn.CONCAT(COUNTIF(R552:R560,0)," x ",COUNTIF(R552:R560,"&lt;&gt;0")))</f>
        <v>Unanimidade</v>
      </c>
      <c r="P557" s="33" t="s">
        <v>30</v>
      </c>
      <c r="Q557" s="34">
        <v>-1</v>
      </c>
      <c r="R557" s="38">
        <f t="shared" si="15"/>
        <v>0</v>
      </c>
      <c r="S557" s="8">
        <f>1-Português!$T557</f>
        <v>1</v>
      </c>
      <c r="T557" s="8">
        <f>IF(Português!$R557&lt;&gt;0,1,0)</f>
        <v>0</v>
      </c>
      <c r="U557" s="135"/>
      <c r="V557" s="135"/>
      <c r="Y557" s="3"/>
    </row>
    <row r="558" spans="1:25" ht="15" customHeight="1" x14ac:dyDescent="0.3">
      <c r="A558" s="151"/>
      <c r="B558" s="56"/>
      <c r="C558" s="48">
        <f>L552</f>
        <v>42984</v>
      </c>
      <c r="D558" s="48"/>
      <c r="E558" s="72" t="s">
        <v>35</v>
      </c>
      <c r="F558" s="50">
        <f>M560-M561</f>
        <v>-1</v>
      </c>
      <c r="G558" s="49"/>
      <c r="H558" s="51"/>
      <c r="I558" s="57">
        <f>M561</f>
        <v>9.25</v>
      </c>
      <c r="J558" s="151"/>
      <c r="K558" s="78">
        <v>209</v>
      </c>
      <c r="L558" s="79">
        <v>42984</v>
      </c>
      <c r="M558" s="80">
        <v>8.25</v>
      </c>
      <c r="N558" s="80">
        <v>-1</v>
      </c>
      <c r="O558" s="80" t="str">
        <f>IF(COUNT(R552:R560)=COUNTIF(R552:R560,0),"Unanimidade",_xlfn.CONCAT(COUNTIF(R552:R560,0)," x ",COUNTIF(R552:R560,"&lt;&gt;0")))</f>
        <v>Unanimidade</v>
      </c>
      <c r="P558" s="33" t="s">
        <v>47</v>
      </c>
      <c r="Q558" s="34">
        <v>-1</v>
      </c>
      <c r="R558" s="38">
        <f t="shared" si="15"/>
        <v>0</v>
      </c>
      <c r="S558" s="8">
        <f>1-Português!$T558</f>
        <v>1</v>
      </c>
      <c r="T558" s="8">
        <f>IF(Português!$R558&lt;&gt;0,1,0)</f>
        <v>0</v>
      </c>
      <c r="U558" s="135"/>
      <c r="V558" s="135"/>
      <c r="Y558" s="3"/>
    </row>
    <row r="559" spans="1:25" ht="15" customHeight="1" x14ac:dyDescent="0.3">
      <c r="A559" s="151"/>
      <c r="B559" s="56"/>
      <c r="C559" s="70"/>
      <c r="D559" s="43"/>
      <c r="E559" s="43"/>
      <c r="F559" s="92"/>
      <c r="G559" s="50"/>
      <c r="H559" s="51"/>
      <c r="I559" s="57">
        <f>M560</f>
        <v>8.25</v>
      </c>
      <c r="J559" s="151"/>
      <c r="K559" s="78">
        <v>209</v>
      </c>
      <c r="L559" s="79">
        <v>42984</v>
      </c>
      <c r="M559" s="80">
        <v>8.25</v>
      </c>
      <c r="N559" s="80">
        <v>-1</v>
      </c>
      <c r="O559" s="80" t="str">
        <f>IF(COUNT(R552:R560)=COUNTIF(R552:R560,0),"Unanimidade",_xlfn.CONCAT(COUNTIF(R552:R560,0)," x ",COUNTIF(R552:R560,"&lt;&gt;0")))</f>
        <v>Unanimidade</v>
      </c>
      <c r="P559" s="33" t="s">
        <v>46</v>
      </c>
      <c r="Q559" s="34">
        <v>-1</v>
      </c>
      <c r="R559" s="38">
        <f t="shared" si="15"/>
        <v>0</v>
      </c>
      <c r="S559" s="8">
        <f>1-Português!$T559</f>
        <v>1</v>
      </c>
      <c r="T559" s="8">
        <f>IF(Português!$R559&lt;&gt;0,1,0)</f>
        <v>0</v>
      </c>
      <c r="U559" s="135"/>
      <c r="V559" s="135"/>
      <c r="Y559" s="3"/>
    </row>
    <row r="560" spans="1:25" ht="15" customHeight="1" thickBot="1" x14ac:dyDescent="0.35">
      <c r="A560" s="151"/>
      <c r="B560" s="58"/>
      <c r="C560" s="71"/>
      <c r="D560" s="59"/>
      <c r="E560" s="100"/>
      <c r="F560" s="100"/>
      <c r="G560" s="60"/>
      <c r="H560" s="61"/>
      <c r="I560" s="62">
        <f>M559</f>
        <v>8.25</v>
      </c>
      <c r="J560" s="151"/>
      <c r="K560" s="81">
        <v>209</v>
      </c>
      <c r="L560" s="82">
        <v>42984</v>
      </c>
      <c r="M560" s="83">
        <v>8.25</v>
      </c>
      <c r="N560" s="83">
        <v>-1</v>
      </c>
      <c r="O560" s="83" t="str">
        <f>IF(COUNT(R552:R560)=COUNTIF(R552:R560,0),"Unanimidade",_xlfn.CONCAT(COUNTIF(R552:R560,0)," x ",COUNTIF(R552:R560,"&lt;&gt;0")))</f>
        <v>Unanimidade</v>
      </c>
      <c r="P560" s="39" t="s">
        <v>44</v>
      </c>
      <c r="Q560" s="40">
        <v>-1</v>
      </c>
      <c r="R560" s="41">
        <f t="shared" si="15"/>
        <v>0</v>
      </c>
      <c r="S560" s="8">
        <f>1-Português!$T560</f>
        <v>1</v>
      </c>
      <c r="T560" s="8">
        <f>IF(Português!$R560&lt;&gt;0,1,0)</f>
        <v>0</v>
      </c>
      <c r="U560" s="135"/>
      <c r="V560" s="135"/>
      <c r="Y560" s="3"/>
    </row>
    <row r="561" spans="1:25" ht="15" customHeight="1" x14ac:dyDescent="0.3">
      <c r="A561" s="151"/>
      <c r="B561" s="53"/>
      <c r="C561" s="69"/>
      <c r="D561" s="54"/>
      <c r="E561" s="93"/>
      <c r="F561" s="94"/>
      <c r="G561" s="94"/>
      <c r="H561" s="99"/>
      <c r="I561" s="55"/>
      <c r="J561" s="151"/>
      <c r="K561" s="75">
        <v>208</v>
      </c>
      <c r="L561" s="76">
        <v>42942</v>
      </c>
      <c r="M561" s="77">
        <v>9.25</v>
      </c>
      <c r="N561" s="77">
        <v>-1</v>
      </c>
      <c r="O561" s="77" t="str">
        <f>IF(COUNT(R561:R569)=COUNTIF(R561:R569,0),"Unanimidade",_xlfn.CONCAT(COUNTIF(R561:R569,0)," x ",COUNTIF(R561:R569,"&lt;&gt;0")))</f>
        <v>Unanimidade</v>
      </c>
      <c r="P561" s="35" t="s">
        <v>45</v>
      </c>
      <c r="Q561" s="36">
        <v>-1</v>
      </c>
      <c r="R561" s="37">
        <f t="shared" si="15"/>
        <v>0</v>
      </c>
      <c r="S561" s="8">
        <f>1-Português!$T561</f>
        <v>1</v>
      </c>
      <c r="T561" s="8">
        <f>IF(Português!$R561&lt;&gt;0,1,0)</f>
        <v>0</v>
      </c>
      <c r="U561" s="135"/>
      <c r="V561" s="135"/>
      <c r="Y561" s="3"/>
    </row>
    <row r="562" spans="1:25" ht="15" customHeight="1" x14ac:dyDescent="0.3">
      <c r="A562" s="151"/>
      <c r="B562" s="56"/>
      <c r="C562" s="70"/>
      <c r="D562" s="43"/>
      <c r="E562" s="46"/>
      <c r="F562" s="90" t="str">
        <f>IF(M569=M570,"Manutenção em",IF(M569&gt;M570,"Aumento para","Redução para"))</f>
        <v>Redução para</v>
      </c>
      <c r="G562" s="47"/>
      <c r="H562" s="52"/>
      <c r="I562" s="57"/>
      <c r="J562" s="151"/>
      <c r="K562" s="78">
        <v>208</v>
      </c>
      <c r="L562" s="79">
        <v>42942</v>
      </c>
      <c r="M562" s="80">
        <v>9.25</v>
      </c>
      <c r="N562" s="80">
        <v>-1</v>
      </c>
      <c r="O562" s="80" t="str">
        <f>IF(COUNT(R561:R569)=COUNTIF(R561:R569,0),"Unanimidade",_xlfn.CONCAT(COUNTIF(R561:R569,0)," x ",COUNTIF(R561:R569,"&lt;&gt;0")))</f>
        <v>Unanimidade</v>
      </c>
      <c r="P562" s="33" t="s">
        <v>49</v>
      </c>
      <c r="Q562" s="34">
        <v>-1</v>
      </c>
      <c r="R562" s="38">
        <f t="shared" si="15"/>
        <v>0</v>
      </c>
      <c r="S562" s="8">
        <f>1-Português!$T562</f>
        <v>1</v>
      </c>
      <c r="T562" s="8">
        <f>IF(Português!$R562&lt;&gt;0,1,0)</f>
        <v>0</v>
      </c>
      <c r="U562" s="135"/>
      <c r="V562" s="135"/>
      <c r="Y562" s="3"/>
    </row>
    <row r="563" spans="1:25" ht="15" customHeight="1" x14ac:dyDescent="0.3">
      <c r="A563" s="151"/>
      <c r="B563" s="56"/>
      <c r="C563" s="45" t="s">
        <v>23</v>
      </c>
      <c r="D563" s="45"/>
      <c r="E563" s="190">
        <f>M561</f>
        <v>9.25</v>
      </c>
      <c r="F563" s="190"/>
      <c r="G563" s="190"/>
      <c r="H563" s="67"/>
      <c r="I563" s="57"/>
      <c r="J563" s="151"/>
      <c r="K563" s="78">
        <v>208</v>
      </c>
      <c r="L563" s="79">
        <v>42942</v>
      </c>
      <c r="M563" s="80">
        <v>9.25</v>
      </c>
      <c r="N563" s="80">
        <v>-1</v>
      </c>
      <c r="O563" s="80" t="str">
        <f>IF(COUNT(R561:R569)=COUNTIF(R561:R569,0),"Unanimidade",_xlfn.CONCAT(COUNTIF(R561:R569,0)," x ",COUNTIF(R561:R569,"&lt;&gt;0")))</f>
        <v>Unanimidade</v>
      </c>
      <c r="P563" s="33" t="s">
        <v>43</v>
      </c>
      <c r="Q563" s="34">
        <v>-1</v>
      </c>
      <c r="R563" s="38">
        <f t="shared" si="15"/>
        <v>0</v>
      </c>
      <c r="S563" s="8">
        <f>1-Português!$T563</f>
        <v>1</v>
      </c>
      <c r="T563" s="8">
        <f>IF(Português!$R563&lt;&gt;0,1,0)</f>
        <v>0</v>
      </c>
      <c r="U563" s="135"/>
      <c r="V563" s="135"/>
      <c r="Y563" s="3"/>
    </row>
    <row r="564" spans="1:25" ht="15" customHeight="1" x14ac:dyDescent="0.3">
      <c r="A564" s="151"/>
      <c r="B564" s="56"/>
      <c r="C564" s="191">
        <f>K561</f>
        <v>208</v>
      </c>
      <c r="D564" s="191"/>
      <c r="E564" s="190"/>
      <c r="F564" s="190"/>
      <c r="G564" s="190"/>
      <c r="H564" s="68" t="s">
        <v>25</v>
      </c>
      <c r="I564" s="57"/>
      <c r="J564" s="151"/>
      <c r="K564" s="78">
        <v>208</v>
      </c>
      <c r="L564" s="79">
        <v>42942</v>
      </c>
      <c r="M564" s="80">
        <v>9.25</v>
      </c>
      <c r="N564" s="80">
        <v>-1</v>
      </c>
      <c r="O564" s="80" t="str">
        <f>IF(COUNT(R561:R569)=COUNTIF(R561:R569,0),"Unanimidade",_xlfn.CONCAT(COUNTIF(R561:R569,0)," x ",COUNTIF(R561:R569,"&lt;&gt;0")))</f>
        <v>Unanimidade</v>
      </c>
      <c r="P564" s="33" t="s">
        <v>48</v>
      </c>
      <c r="Q564" s="34">
        <v>-1</v>
      </c>
      <c r="R564" s="38">
        <f t="shared" si="15"/>
        <v>0</v>
      </c>
      <c r="S564" s="8">
        <f>1-Português!$T564</f>
        <v>1</v>
      </c>
      <c r="T564" s="8">
        <f>IF(Português!$R564&lt;&gt;0,1,0)</f>
        <v>0</v>
      </c>
      <c r="U564" s="135"/>
      <c r="V564" s="135"/>
      <c r="Y564" s="3"/>
    </row>
    <row r="565" spans="1:25" ht="15" customHeight="1" x14ac:dyDescent="0.3">
      <c r="A565" s="151"/>
      <c r="B565" s="56"/>
      <c r="C565" s="191"/>
      <c r="D565" s="191"/>
      <c r="I565" s="57"/>
      <c r="J565" s="151"/>
      <c r="K565" s="78">
        <v>208</v>
      </c>
      <c r="L565" s="79">
        <v>42942</v>
      </c>
      <c r="M565" s="80">
        <v>9.25</v>
      </c>
      <c r="N565" s="80">
        <v>-1</v>
      </c>
      <c r="O565" s="80" t="str">
        <f>IF(COUNT(R561:R569)=COUNTIF(R561:R569,0),"Unanimidade",_xlfn.CONCAT(COUNTIF(R561:R569,0)," x ",COUNTIF(R561:R569,"&lt;&gt;0")))</f>
        <v>Unanimidade</v>
      </c>
      <c r="P565" s="33" t="s">
        <v>50</v>
      </c>
      <c r="Q565" s="34">
        <v>-1</v>
      </c>
      <c r="R565" s="38">
        <f t="shared" si="15"/>
        <v>0</v>
      </c>
      <c r="S565" s="8">
        <f>1-Português!$T565</f>
        <v>1</v>
      </c>
      <c r="T565" s="8">
        <f>IF(Português!$R565&lt;&gt;0,1,0)</f>
        <v>0</v>
      </c>
      <c r="U565" s="135"/>
      <c r="V565" s="135"/>
      <c r="Y565" s="3"/>
    </row>
    <row r="566" spans="1:25" ht="15" customHeight="1" x14ac:dyDescent="0.3">
      <c r="A566" s="151"/>
      <c r="B566" s="56"/>
      <c r="C566" s="44"/>
      <c r="D566" s="44"/>
      <c r="E566" s="72" t="s">
        <v>29</v>
      </c>
      <c r="F566" s="89" t="str">
        <f>IF(COUNT(R561:R569)=COUNTIF(R561:R569,0),"Unanimidade",_xlfn.CONCAT(COUNTIF(R561:R569,0)," x ",COUNTIF(R561:R569,"&lt;&gt;0")))</f>
        <v>Unanimidade</v>
      </c>
      <c r="G566" s="67"/>
      <c r="H566" s="67"/>
      <c r="I566" s="57">
        <f>M571</f>
        <v>10.25</v>
      </c>
      <c r="J566" s="151"/>
      <c r="K566" s="78">
        <v>208</v>
      </c>
      <c r="L566" s="79">
        <v>42942</v>
      </c>
      <c r="M566" s="80">
        <v>9.25</v>
      </c>
      <c r="N566" s="80">
        <v>-1</v>
      </c>
      <c r="O566" s="80" t="str">
        <f>IF(COUNT(R561:R569)=COUNTIF(R561:R569,0),"Unanimidade",_xlfn.CONCAT(COUNTIF(R561:R569,0)," x ",COUNTIF(R561:R569,"&lt;&gt;0")))</f>
        <v>Unanimidade</v>
      </c>
      <c r="P566" s="33" t="s">
        <v>30</v>
      </c>
      <c r="Q566" s="34">
        <v>-1</v>
      </c>
      <c r="R566" s="38">
        <f t="shared" si="15"/>
        <v>0</v>
      </c>
      <c r="S566" s="8">
        <f>1-Português!$T566</f>
        <v>1</v>
      </c>
      <c r="T566" s="8">
        <f>IF(Português!$R566&lt;&gt;0,1,0)</f>
        <v>0</v>
      </c>
      <c r="U566" s="135"/>
      <c r="V566" s="135"/>
      <c r="Y566" s="3"/>
    </row>
    <row r="567" spans="1:25" ht="15" customHeight="1" x14ac:dyDescent="0.3">
      <c r="A567" s="151"/>
      <c r="B567" s="56"/>
      <c r="C567" s="48">
        <f>L561</f>
        <v>42942</v>
      </c>
      <c r="D567" s="48"/>
      <c r="E567" s="72" t="s">
        <v>35</v>
      </c>
      <c r="F567" s="50">
        <f>M569-M570</f>
        <v>-1</v>
      </c>
      <c r="G567" s="49"/>
      <c r="H567" s="51"/>
      <c r="I567" s="57">
        <f>M570</f>
        <v>10.25</v>
      </c>
      <c r="J567" s="151"/>
      <c r="K567" s="78">
        <v>208</v>
      </c>
      <c r="L567" s="79">
        <v>42942</v>
      </c>
      <c r="M567" s="80">
        <v>9.25</v>
      </c>
      <c r="N567" s="80">
        <v>-1</v>
      </c>
      <c r="O567" s="80" t="str">
        <f>IF(COUNT(R561:R569)=COUNTIF(R561:R569,0),"Unanimidade",_xlfn.CONCAT(COUNTIF(R561:R569,0)," x ",COUNTIF(R561:R569,"&lt;&gt;0")))</f>
        <v>Unanimidade</v>
      </c>
      <c r="P567" s="33" t="s">
        <v>47</v>
      </c>
      <c r="Q567" s="34">
        <v>-1</v>
      </c>
      <c r="R567" s="38">
        <f t="shared" si="15"/>
        <v>0</v>
      </c>
      <c r="S567" s="8">
        <f>1-Português!$T567</f>
        <v>1</v>
      </c>
      <c r="T567" s="8">
        <f>IF(Português!$R567&lt;&gt;0,1,0)</f>
        <v>0</v>
      </c>
      <c r="U567" s="135"/>
      <c r="V567" s="135"/>
      <c r="Y567" s="3"/>
    </row>
    <row r="568" spans="1:25" ht="15" customHeight="1" x14ac:dyDescent="0.3">
      <c r="A568" s="151"/>
      <c r="B568" s="56"/>
      <c r="C568" s="70"/>
      <c r="D568" s="43"/>
      <c r="E568" s="43"/>
      <c r="F568" s="92"/>
      <c r="G568" s="50"/>
      <c r="H568" s="51"/>
      <c r="I568" s="57">
        <f>M569</f>
        <v>9.25</v>
      </c>
      <c r="J568" s="151"/>
      <c r="K568" s="78">
        <v>208</v>
      </c>
      <c r="L568" s="79">
        <v>42942</v>
      </c>
      <c r="M568" s="80">
        <v>9.25</v>
      </c>
      <c r="N568" s="80">
        <v>-1</v>
      </c>
      <c r="O568" s="80" t="str">
        <f>IF(COUNT(R561:R569)=COUNTIF(R561:R569,0),"Unanimidade",_xlfn.CONCAT(COUNTIF(R561:R569,0)," x ",COUNTIF(R561:R569,"&lt;&gt;0")))</f>
        <v>Unanimidade</v>
      </c>
      <c r="P568" s="33" t="s">
        <v>46</v>
      </c>
      <c r="Q568" s="34">
        <v>-1</v>
      </c>
      <c r="R568" s="38">
        <f t="shared" si="15"/>
        <v>0</v>
      </c>
      <c r="S568" s="8">
        <f>1-Português!$T568</f>
        <v>1</v>
      </c>
      <c r="T568" s="8">
        <f>IF(Português!$R568&lt;&gt;0,1,0)</f>
        <v>0</v>
      </c>
      <c r="U568" s="135"/>
      <c r="V568" s="135"/>
      <c r="Y568" s="3"/>
    </row>
    <row r="569" spans="1:25" ht="15" customHeight="1" thickBot="1" x14ac:dyDescent="0.35">
      <c r="A569" s="151"/>
      <c r="B569" s="58"/>
      <c r="C569" s="71"/>
      <c r="D569" s="59"/>
      <c r="E569" s="100"/>
      <c r="F569" s="100"/>
      <c r="G569" s="60"/>
      <c r="H569" s="61"/>
      <c r="I569" s="62">
        <f>M568</f>
        <v>9.25</v>
      </c>
      <c r="J569" s="151"/>
      <c r="K569" s="81">
        <v>208</v>
      </c>
      <c r="L569" s="82">
        <v>42942</v>
      </c>
      <c r="M569" s="83">
        <v>9.25</v>
      </c>
      <c r="N569" s="83">
        <v>-1</v>
      </c>
      <c r="O569" s="83" t="str">
        <f>IF(COUNT(R561:R569)=COUNTIF(R561:R569,0),"Unanimidade",_xlfn.CONCAT(COUNTIF(R561:R569,0)," x ",COUNTIF(R561:R569,"&lt;&gt;0")))</f>
        <v>Unanimidade</v>
      </c>
      <c r="P569" s="39" t="s">
        <v>44</v>
      </c>
      <c r="Q569" s="40">
        <v>-1</v>
      </c>
      <c r="R569" s="41">
        <f t="shared" si="15"/>
        <v>0</v>
      </c>
      <c r="S569" s="8">
        <f>1-Português!$T569</f>
        <v>1</v>
      </c>
      <c r="T569" s="8">
        <f>IF(Português!$R569&lt;&gt;0,1,0)</f>
        <v>0</v>
      </c>
      <c r="U569" s="135"/>
      <c r="V569" s="135"/>
      <c r="Y569" s="3"/>
    </row>
    <row r="570" spans="1:25" ht="15" customHeight="1" x14ac:dyDescent="0.3">
      <c r="A570" s="151"/>
      <c r="B570" s="53"/>
      <c r="C570" s="69"/>
      <c r="D570" s="54"/>
      <c r="E570" s="93"/>
      <c r="F570" s="94"/>
      <c r="G570" s="94"/>
      <c r="H570" s="99"/>
      <c r="I570" s="55"/>
      <c r="J570" s="151"/>
      <c r="K570" s="75">
        <v>207</v>
      </c>
      <c r="L570" s="76">
        <v>42886</v>
      </c>
      <c r="M570" s="77">
        <v>10.25</v>
      </c>
      <c r="N570" s="77">
        <v>-1</v>
      </c>
      <c r="O570" s="77" t="str">
        <f>IF(COUNT(R570:R578)=COUNTIF(R570:R578,0),"Unanimidade",_xlfn.CONCAT(COUNTIF(R570:R578,0)," x ",COUNTIF(R570:R578,"&lt;&gt;0")))</f>
        <v>Unanimidade</v>
      </c>
      <c r="P570" s="35" t="s">
        <v>45</v>
      </c>
      <c r="Q570" s="36">
        <v>-1</v>
      </c>
      <c r="R570" s="37">
        <f t="shared" si="15"/>
        <v>0</v>
      </c>
      <c r="S570" s="8">
        <f>1-Português!$T570</f>
        <v>1</v>
      </c>
      <c r="T570" s="8">
        <f>IF(Português!$R570&lt;&gt;0,1,0)</f>
        <v>0</v>
      </c>
      <c r="U570" s="135"/>
      <c r="V570" s="135"/>
      <c r="Y570" s="3"/>
    </row>
    <row r="571" spans="1:25" ht="15" customHeight="1" x14ac:dyDescent="0.3">
      <c r="A571" s="151"/>
      <c r="B571" s="56"/>
      <c r="C571" s="70"/>
      <c r="D571" s="43"/>
      <c r="E571" s="46"/>
      <c r="F571" s="90" t="str">
        <f>IF(M578=M579,"Manutenção em",IF(M578&gt;M579,"Aumento para","Redução para"))</f>
        <v>Redução para</v>
      </c>
      <c r="G571" s="47"/>
      <c r="H571" s="52"/>
      <c r="I571" s="57"/>
      <c r="J571" s="151"/>
      <c r="K571" s="78">
        <v>207</v>
      </c>
      <c r="L571" s="79">
        <v>42886</v>
      </c>
      <c r="M571" s="80">
        <v>10.25</v>
      </c>
      <c r="N571" s="80">
        <v>-1</v>
      </c>
      <c r="O571" s="80" t="str">
        <f>IF(COUNT(R570:R578)=COUNTIF(R570:R578,0),"Unanimidade",_xlfn.CONCAT(COUNTIF(R570:R578,0)," x ",COUNTIF(R570:R578,"&lt;&gt;0")))</f>
        <v>Unanimidade</v>
      </c>
      <c r="P571" s="33" t="s">
        <v>49</v>
      </c>
      <c r="Q571" s="34">
        <v>-1</v>
      </c>
      <c r="R571" s="38">
        <f t="shared" si="15"/>
        <v>0</v>
      </c>
      <c r="S571" s="8">
        <f>1-Português!$T571</f>
        <v>1</v>
      </c>
      <c r="T571" s="8">
        <f>IF(Português!$R571&lt;&gt;0,1,0)</f>
        <v>0</v>
      </c>
      <c r="U571" s="135"/>
      <c r="V571" s="135"/>
      <c r="Y571" s="3"/>
    </row>
    <row r="572" spans="1:25" ht="15" customHeight="1" x14ac:dyDescent="0.3">
      <c r="A572" s="151"/>
      <c r="B572" s="56"/>
      <c r="C572" s="45" t="s">
        <v>23</v>
      </c>
      <c r="D572" s="45"/>
      <c r="E572" s="190">
        <f>M570</f>
        <v>10.25</v>
      </c>
      <c r="F572" s="190"/>
      <c r="G572" s="190"/>
      <c r="H572" s="67"/>
      <c r="I572" s="57"/>
      <c r="J572" s="151"/>
      <c r="K572" s="78">
        <v>207</v>
      </c>
      <c r="L572" s="79">
        <v>42886</v>
      </c>
      <c r="M572" s="80">
        <v>10.25</v>
      </c>
      <c r="N572" s="80">
        <v>-1</v>
      </c>
      <c r="O572" s="80" t="str">
        <f>IF(COUNT(R570:R578)=COUNTIF(R570:R578,0),"Unanimidade",_xlfn.CONCAT(COUNTIF(R570:R578,0)," x ",COUNTIF(R570:R578,"&lt;&gt;0")))</f>
        <v>Unanimidade</v>
      </c>
      <c r="P572" s="33" t="s">
        <v>43</v>
      </c>
      <c r="Q572" s="34">
        <v>-1</v>
      </c>
      <c r="R572" s="38">
        <f t="shared" si="15"/>
        <v>0</v>
      </c>
      <c r="S572" s="8">
        <f>1-Português!$T572</f>
        <v>1</v>
      </c>
      <c r="T572" s="8">
        <f>IF(Português!$R572&lt;&gt;0,1,0)</f>
        <v>0</v>
      </c>
      <c r="U572" s="135"/>
      <c r="V572" s="135"/>
      <c r="Y572" s="3"/>
    </row>
    <row r="573" spans="1:25" ht="15" customHeight="1" x14ac:dyDescent="0.3">
      <c r="A573" s="151"/>
      <c r="B573" s="56"/>
      <c r="C573" s="191">
        <f>K570</f>
        <v>207</v>
      </c>
      <c r="D573" s="191"/>
      <c r="E573" s="190"/>
      <c r="F573" s="190"/>
      <c r="G573" s="190"/>
      <c r="H573" s="68" t="s">
        <v>25</v>
      </c>
      <c r="I573" s="57"/>
      <c r="J573" s="151"/>
      <c r="K573" s="78">
        <v>207</v>
      </c>
      <c r="L573" s="79">
        <v>42886</v>
      </c>
      <c r="M573" s="80">
        <v>10.25</v>
      </c>
      <c r="N573" s="80">
        <v>-1</v>
      </c>
      <c r="O573" s="80" t="str">
        <f>IF(COUNT(R570:R578)=COUNTIF(R570:R578,0),"Unanimidade",_xlfn.CONCAT(COUNTIF(R570:R578,0)," x ",COUNTIF(R570:R578,"&lt;&gt;0")))</f>
        <v>Unanimidade</v>
      </c>
      <c r="P573" s="33" t="s">
        <v>48</v>
      </c>
      <c r="Q573" s="34">
        <v>-1</v>
      </c>
      <c r="R573" s="38">
        <f t="shared" si="15"/>
        <v>0</v>
      </c>
      <c r="S573" s="8">
        <f>1-Português!$T573</f>
        <v>1</v>
      </c>
      <c r="T573" s="8">
        <f>IF(Português!$R573&lt;&gt;0,1,0)</f>
        <v>0</v>
      </c>
      <c r="U573" s="135"/>
      <c r="V573" s="135"/>
      <c r="Y573" s="3"/>
    </row>
    <row r="574" spans="1:25" ht="15" customHeight="1" x14ac:dyDescent="0.3">
      <c r="A574" s="151"/>
      <c r="B574" s="56"/>
      <c r="C574" s="191"/>
      <c r="D574" s="191"/>
      <c r="I574" s="57"/>
      <c r="J574" s="151"/>
      <c r="K574" s="78">
        <v>207</v>
      </c>
      <c r="L574" s="79">
        <v>42886</v>
      </c>
      <c r="M574" s="80">
        <v>10.25</v>
      </c>
      <c r="N574" s="80">
        <v>-1</v>
      </c>
      <c r="O574" s="80" t="str">
        <f>IF(COUNT(R570:R578)=COUNTIF(R570:R578,0),"Unanimidade",_xlfn.CONCAT(COUNTIF(R570:R578,0)," x ",COUNTIF(R570:R578,"&lt;&gt;0")))</f>
        <v>Unanimidade</v>
      </c>
      <c r="P574" s="33" t="s">
        <v>50</v>
      </c>
      <c r="Q574" s="34">
        <v>-1</v>
      </c>
      <c r="R574" s="38">
        <f t="shared" si="15"/>
        <v>0</v>
      </c>
      <c r="S574" s="8">
        <f>1-Português!$T574</f>
        <v>1</v>
      </c>
      <c r="T574" s="8">
        <f>IF(Português!$R574&lt;&gt;0,1,0)</f>
        <v>0</v>
      </c>
      <c r="U574" s="135"/>
      <c r="V574" s="135"/>
      <c r="Y574" s="3"/>
    </row>
    <row r="575" spans="1:25" ht="15" customHeight="1" x14ac:dyDescent="0.3">
      <c r="A575" s="151"/>
      <c r="B575" s="56"/>
      <c r="C575" s="44"/>
      <c r="D575" s="44"/>
      <c r="E575" s="72" t="s">
        <v>29</v>
      </c>
      <c r="F575" s="89" t="str">
        <f>IF(COUNT(R570:R578)=COUNTIF(R570:R578,0),"Unanimidade",_xlfn.CONCAT(COUNTIF(R570:R578,0)," x ",COUNTIF(R570:R578,"&lt;&gt;0")))</f>
        <v>Unanimidade</v>
      </c>
      <c r="G575" s="67"/>
      <c r="H575" s="67"/>
      <c r="I575" s="57">
        <f>M580</f>
        <v>11.25</v>
      </c>
      <c r="J575" s="151"/>
      <c r="K575" s="78">
        <v>207</v>
      </c>
      <c r="L575" s="79">
        <v>42886</v>
      </c>
      <c r="M575" s="80">
        <v>10.25</v>
      </c>
      <c r="N575" s="80">
        <v>-1</v>
      </c>
      <c r="O575" s="80" t="str">
        <f>IF(COUNT(R570:R578)=COUNTIF(R570:R578,0),"Unanimidade",_xlfn.CONCAT(COUNTIF(R570:R578,0)," x ",COUNTIF(R570:R578,"&lt;&gt;0")))</f>
        <v>Unanimidade</v>
      </c>
      <c r="P575" s="33" t="s">
        <v>30</v>
      </c>
      <c r="Q575" s="34">
        <v>-1</v>
      </c>
      <c r="R575" s="38">
        <f t="shared" si="15"/>
        <v>0</v>
      </c>
      <c r="S575" s="8">
        <f>1-Português!$T575</f>
        <v>1</v>
      </c>
      <c r="T575" s="8">
        <f>IF(Português!$R575&lt;&gt;0,1,0)</f>
        <v>0</v>
      </c>
      <c r="U575" s="135"/>
      <c r="V575" s="135"/>
      <c r="Y575" s="3"/>
    </row>
    <row r="576" spans="1:25" ht="15" customHeight="1" x14ac:dyDescent="0.3">
      <c r="A576" s="151"/>
      <c r="B576" s="56"/>
      <c r="C576" s="48">
        <f>L570</f>
        <v>42886</v>
      </c>
      <c r="D576" s="48"/>
      <c r="E576" s="72" t="s">
        <v>35</v>
      </c>
      <c r="F576" s="50">
        <f>M578-M579</f>
        <v>-1</v>
      </c>
      <c r="G576" s="49"/>
      <c r="H576" s="51"/>
      <c r="I576" s="57">
        <f>M579</f>
        <v>11.25</v>
      </c>
      <c r="J576" s="151"/>
      <c r="K576" s="78">
        <v>207</v>
      </c>
      <c r="L576" s="79">
        <v>42886</v>
      </c>
      <c r="M576" s="80">
        <v>10.25</v>
      </c>
      <c r="N576" s="80">
        <v>-1</v>
      </c>
      <c r="O576" s="80" t="str">
        <f>IF(COUNT(R570:R578)=COUNTIF(R570:R578,0),"Unanimidade",_xlfn.CONCAT(COUNTIF(R570:R578,0)," x ",COUNTIF(R570:R578,"&lt;&gt;0")))</f>
        <v>Unanimidade</v>
      </c>
      <c r="P576" s="33" t="s">
        <v>47</v>
      </c>
      <c r="Q576" s="34">
        <v>-1</v>
      </c>
      <c r="R576" s="38">
        <f t="shared" si="15"/>
        <v>0</v>
      </c>
      <c r="S576" s="8">
        <f>1-Português!$T576</f>
        <v>1</v>
      </c>
      <c r="T576" s="8">
        <f>IF(Português!$R576&lt;&gt;0,1,0)</f>
        <v>0</v>
      </c>
      <c r="U576" s="135"/>
      <c r="V576" s="135"/>
      <c r="Y576" s="3"/>
    </row>
    <row r="577" spans="1:25" ht="15" customHeight="1" x14ac:dyDescent="0.3">
      <c r="A577" s="151"/>
      <c r="B577" s="56"/>
      <c r="C577" s="70"/>
      <c r="D577" s="43"/>
      <c r="E577" s="43"/>
      <c r="F577" s="92"/>
      <c r="G577" s="50"/>
      <c r="H577" s="51"/>
      <c r="I577" s="57">
        <f>M578</f>
        <v>10.25</v>
      </c>
      <c r="J577" s="151"/>
      <c r="K577" s="78">
        <v>207</v>
      </c>
      <c r="L577" s="79">
        <v>42886</v>
      </c>
      <c r="M577" s="80">
        <v>10.25</v>
      </c>
      <c r="N577" s="80">
        <v>-1</v>
      </c>
      <c r="O577" s="80" t="str">
        <f>IF(COUNT(R570:R578)=COUNTIF(R570:R578,0),"Unanimidade",_xlfn.CONCAT(COUNTIF(R570:R578,0)," x ",COUNTIF(R570:R578,"&lt;&gt;0")))</f>
        <v>Unanimidade</v>
      </c>
      <c r="P577" s="33" t="s">
        <v>46</v>
      </c>
      <c r="Q577" s="34">
        <v>-1</v>
      </c>
      <c r="R577" s="38">
        <f t="shared" si="15"/>
        <v>0</v>
      </c>
      <c r="S577" s="8">
        <f>1-Português!$T577</f>
        <v>1</v>
      </c>
      <c r="T577" s="8">
        <f>IF(Português!$R577&lt;&gt;0,1,0)</f>
        <v>0</v>
      </c>
      <c r="U577" s="135"/>
      <c r="V577" s="135"/>
      <c r="Y577" s="3"/>
    </row>
    <row r="578" spans="1:25" ht="15" customHeight="1" thickBot="1" x14ac:dyDescent="0.35">
      <c r="A578" s="151"/>
      <c r="B578" s="58"/>
      <c r="C578" s="71"/>
      <c r="D578" s="59"/>
      <c r="E578" s="100"/>
      <c r="F578" s="100"/>
      <c r="G578" s="60"/>
      <c r="H578" s="61"/>
      <c r="I578" s="62">
        <f>M577</f>
        <v>10.25</v>
      </c>
      <c r="J578" s="151"/>
      <c r="K578" s="81">
        <v>207</v>
      </c>
      <c r="L578" s="82">
        <v>42886</v>
      </c>
      <c r="M578" s="83">
        <v>10.25</v>
      </c>
      <c r="N578" s="83">
        <v>-1</v>
      </c>
      <c r="O578" s="83" t="str">
        <f>IF(COUNT(R570:R578)=COUNTIF(R570:R578,0),"Unanimidade",_xlfn.CONCAT(COUNTIF(R570:R578,0)," x ",COUNTIF(R570:R578,"&lt;&gt;0")))</f>
        <v>Unanimidade</v>
      </c>
      <c r="P578" s="39" t="s">
        <v>44</v>
      </c>
      <c r="Q578" s="40">
        <v>-1</v>
      </c>
      <c r="R578" s="41">
        <f t="shared" si="15"/>
        <v>0</v>
      </c>
      <c r="S578" s="8">
        <f>1-Português!$T578</f>
        <v>1</v>
      </c>
      <c r="T578" s="8">
        <f>IF(Português!$R578&lt;&gt;0,1,0)</f>
        <v>0</v>
      </c>
      <c r="U578" s="135"/>
      <c r="V578" s="135"/>
      <c r="Y578" s="3"/>
    </row>
    <row r="579" spans="1:25" ht="15" customHeight="1" x14ac:dyDescent="0.3">
      <c r="A579" s="151"/>
      <c r="B579" s="53"/>
      <c r="C579" s="69"/>
      <c r="D579" s="54"/>
      <c r="E579" s="93"/>
      <c r="F579" s="94"/>
      <c r="G579" s="94"/>
      <c r="H579" s="99"/>
      <c r="I579" s="55"/>
      <c r="J579" s="151"/>
      <c r="K579" s="75">
        <v>206</v>
      </c>
      <c r="L579" s="76">
        <v>42837</v>
      </c>
      <c r="M579" s="77">
        <v>11.25</v>
      </c>
      <c r="N579" s="77">
        <v>-1</v>
      </c>
      <c r="O579" s="77" t="str">
        <f>IF(COUNT(R579:R587)=COUNTIF(R579:R587,0),"Unanimidade",_xlfn.CONCAT(COUNTIF(R579:R587,0)," x ",COUNTIF(R579:R587,"&lt;&gt;0")))</f>
        <v>Unanimidade</v>
      </c>
      <c r="P579" s="35" t="s">
        <v>45</v>
      </c>
      <c r="Q579" s="36">
        <v>-1</v>
      </c>
      <c r="R579" s="37">
        <f t="shared" si="15"/>
        <v>0</v>
      </c>
      <c r="S579" s="8">
        <f>1-Português!$T579</f>
        <v>1</v>
      </c>
      <c r="T579" s="8">
        <f>IF(Português!$R579&lt;&gt;0,1,0)</f>
        <v>0</v>
      </c>
      <c r="U579" s="135"/>
      <c r="V579" s="135"/>
      <c r="Y579" s="3"/>
    </row>
    <row r="580" spans="1:25" ht="15" customHeight="1" x14ac:dyDescent="0.3">
      <c r="A580" s="151"/>
      <c r="B580" s="56"/>
      <c r="C580" s="70"/>
      <c r="D580" s="43"/>
      <c r="E580" s="46"/>
      <c r="F580" s="90" t="str">
        <f>IF(M587=M588,"Manutenção em",IF(M587&gt;M588,"Aumento para","Redução para"))</f>
        <v>Redução para</v>
      </c>
      <c r="G580" s="47"/>
      <c r="H580" s="52"/>
      <c r="I580" s="57"/>
      <c r="J580" s="151"/>
      <c r="K580" s="78">
        <v>206</v>
      </c>
      <c r="L580" s="79">
        <v>42837</v>
      </c>
      <c r="M580" s="80">
        <v>11.25</v>
      </c>
      <c r="N580" s="80">
        <v>-1</v>
      </c>
      <c r="O580" s="80" t="str">
        <f>IF(COUNT(R579:R587)=COUNTIF(R579:R587,0),"Unanimidade",_xlfn.CONCAT(COUNTIF(R579:R587,0)," x ",COUNTIF(R579:R587,"&lt;&gt;0")))</f>
        <v>Unanimidade</v>
      </c>
      <c r="P580" s="33" t="s">
        <v>49</v>
      </c>
      <c r="Q580" s="34">
        <v>-1</v>
      </c>
      <c r="R580" s="38">
        <f t="shared" si="15"/>
        <v>0</v>
      </c>
      <c r="S580" s="8">
        <f>1-Português!$T580</f>
        <v>1</v>
      </c>
      <c r="T580" s="8">
        <f>IF(Português!$R580&lt;&gt;0,1,0)</f>
        <v>0</v>
      </c>
      <c r="U580" s="135"/>
      <c r="V580" s="135"/>
      <c r="Y580" s="3"/>
    </row>
    <row r="581" spans="1:25" ht="15" customHeight="1" x14ac:dyDescent="0.3">
      <c r="A581" s="151"/>
      <c r="B581" s="56"/>
      <c r="C581" s="45" t="s">
        <v>23</v>
      </c>
      <c r="D581" s="45"/>
      <c r="E581" s="190">
        <f>M579</f>
        <v>11.25</v>
      </c>
      <c r="F581" s="190"/>
      <c r="G581" s="190"/>
      <c r="H581" s="67"/>
      <c r="I581" s="57"/>
      <c r="J581" s="151"/>
      <c r="K581" s="78">
        <v>206</v>
      </c>
      <c r="L581" s="79">
        <v>42837</v>
      </c>
      <c r="M581" s="80">
        <v>11.25</v>
      </c>
      <c r="N581" s="80">
        <v>-1</v>
      </c>
      <c r="O581" s="80" t="str">
        <f>IF(COUNT(R579:R587)=COUNTIF(R579:R587,0),"Unanimidade",_xlfn.CONCAT(COUNTIF(R579:R587,0)," x ",COUNTIF(R579:R587,"&lt;&gt;0")))</f>
        <v>Unanimidade</v>
      </c>
      <c r="P581" s="33" t="s">
        <v>43</v>
      </c>
      <c r="Q581" s="34">
        <v>-1</v>
      </c>
      <c r="R581" s="38">
        <f t="shared" si="15"/>
        <v>0</v>
      </c>
      <c r="S581" s="8">
        <f>1-Português!$T581</f>
        <v>1</v>
      </c>
      <c r="T581" s="8">
        <f>IF(Português!$R581&lt;&gt;0,1,0)</f>
        <v>0</v>
      </c>
      <c r="U581" s="135"/>
      <c r="V581" s="135"/>
      <c r="Y581" s="3"/>
    </row>
    <row r="582" spans="1:25" ht="15" customHeight="1" x14ac:dyDescent="0.3">
      <c r="A582" s="151"/>
      <c r="B582" s="56"/>
      <c r="C582" s="191">
        <f>K579</f>
        <v>206</v>
      </c>
      <c r="D582" s="191"/>
      <c r="E582" s="190"/>
      <c r="F582" s="190"/>
      <c r="G582" s="190"/>
      <c r="H582" s="68" t="s">
        <v>25</v>
      </c>
      <c r="I582" s="57"/>
      <c r="J582" s="151"/>
      <c r="K582" s="78">
        <v>206</v>
      </c>
      <c r="L582" s="79">
        <v>42837</v>
      </c>
      <c r="M582" s="80">
        <v>11.25</v>
      </c>
      <c r="N582" s="80">
        <v>-1</v>
      </c>
      <c r="O582" s="80" t="str">
        <f>IF(COUNT(R579:R587)=COUNTIF(R579:R587,0),"Unanimidade",_xlfn.CONCAT(COUNTIF(R579:R587,0)," x ",COUNTIF(R579:R587,"&lt;&gt;0")))</f>
        <v>Unanimidade</v>
      </c>
      <c r="P582" s="33" t="s">
        <v>48</v>
      </c>
      <c r="Q582" s="34">
        <v>-1</v>
      </c>
      <c r="R582" s="38">
        <f t="shared" si="15"/>
        <v>0</v>
      </c>
      <c r="S582" s="8">
        <f>1-Português!$T582</f>
        <v>1</v>
      </c>
      <c r="T582" s="8">
        <f>IF(Português!$R582&lt;&gt;0,1,0)</f>
        <v>0</v>
      </c>
      <c r="U582" s="135"/>
      <c r="V582" s="135"/>
      <c r="Y582" s="3"/>
    </row>
    <row r="583" spans="1:25" ht="15" customHeight="1" x14ac:dyDescent="0.3">
      <c r="A583" s="151"/>
      <c r="B583" s="56"/>
      <c r="C583" s="191"/>
      <c r="D583" s="191"/>
      <c r="I583" s="57"/>
      <c r="J583" s="151"/>
      <c r="K583" s="78">
        <v>206</v>
      </c>
      <c r="L583" s="79">
        <v>42837</v>
      </c>
      <c r="M583" s="80">
        <v>11.25</v>
      </c>
      <c r="N583" s="80">
        <v>-1</v>
      </c>
      <c r="O583" s="80" t="str">
        <f>IF(COUNT(R579:R587)=COUNTIF(R579:R587,0),"Unanimidade",_xlfn.CONCAT(COUNTIF(R579:R587,0)," x ",COUNTIF(R579:R587,"&lt;&gt;0")))</f>
        <v>Unanimidade</v>
      </c>
      <c r="P583" s="33" t="s">
        <v>50</v>
      </c>
      <c r="Q583" s="34">
        <v>-1</v>
      </c>
      <c r="R583" s="38">
        <f t="shared" si="15"/>
        <v>0</v>
      </c>
      <c r="S583" s="8">
        <f>1-Português!$T583</f>
        <v>1</v>
      </c>
      <c r="T583" s="8">
        <f>IF(Português!$R583&lt;&gt;0,1,0)</f>
        <v>0</v>
      </c>
      <c r="U583" s="135"/>
      <c r="V583" s="135"/>
      <c r="Y583" s="3"/>
    </row>
    <row r="584" spans="1:25" ht="15" customHeight="1" x14ac:dyDescent="0.3">
      <c r="A584" s="151"/>
      <c r="B584" s="56"/>
      <c r="C584" s="44"/>
      <c r="D584" s="44"/>
      <c r="E584" s="72" t="s">
        <v>29</v>
      </c>
      <c r="F584" s="89" t="str">
        <f>IF(COUNT(R579:R587)=COUNTIF(R579:R587,0),"Unanimidade",_xlfn.CONCAT(COUNTIF(R579:R587,0)," x ",COUNTIF(R579:R587,"&lt;&gt;0")))</f>
        <v>Unanimidade</v>
      </c>
      <c r="G584" s="67"/>
      <c r="H584" s="67"/>
      <c r="I584" s="57">
        <f>M589</f>
        <v>12.25</v>
      </c>
      <c r="J584" s="151"/>
      <c r="K584" s="78">
        <v>206</v>
      </c>
      <c r="L584" s="79">
        <v>42837</v>
      </c>
      <c r="M584" s="80">
        <v>11.25</v>
      </c>
      <c r="N584" s="80">
        <v>-1</v>
      </c>
      <c r="O584" s="80" t="str">
        <f>IF(COUNT(R579:R587)=COUNTIF(R579:R587,0),"Unanimidade",_xlfn.CONCAT(COUNTIF(R579:R587,0)," x ",COUNTIF(R579:R587,"&lt;&gt;0")))</f>
        <v>Unanimidade</v>
      </c>
      <c r="P584" s="33" t="s">
        <v>30</v>
      </c>
      <c r="Q584" s="34">
        <v>-1</v>
      </c>
      <c r="R584" s="38">
        <f t="shared" si="15"/>
        <v>0</v>
      </c>
      <c r="S584" s="8">
        <f>1-Português!$T584</f>
        <v>1</v>
      </c>
      <c r="T584" s="8">
        <f>IF(Português!$R584&lt;&gt;0,1,0)</f>
        <v>0</v>
      </c>
      <c r="U584" s="135"/>
      <c r="V584" s="135"/>
      <c r="Y584" s="3"/>
    </row>
    <row r="585" spans="1:25" ht="15" customHeight="1" x14ac:dyDescent="0.3">
      <c r="A585" s="151"/>
      <c r="B585" s="56"/>
      <c r="C585" s="48">
        <f>L579</f>
        <v>42837</v>
      </c>
      <c r="D585" s="48"/>
      <c r="E585" s="72" t="s">
        <v>35</v>
      </c>
      <c r="F585" s="50">
        <f>M587-M588</f>
        <v>-1</v>
      </c>
      <c r="G585" s="49"/>
      <c r="H585" s="51"/>
      <c r="I585" s="57">
        <f>M588</f>
        <v>12.25</v>
      </c>
      <c r="J585" s="151"/>
      <c r="K585" s="78">
        <v>206</v>
      </c>
      <c r="L585" s="79">
        <v>42837</v>
      </c>
      <c r="M585" s="80">
        <v>11.25</v>
      </c>
      <c r="N585" s="80">
        <v>-1</v>
      </c>
      <c r="O585" s="80" t="str">
        <f>IF(COUNT(R579:R587)=COUNTIF(R579:R587,0),"Unanimidade",_xlfn.CONCAT(COUNTIF(R579:R587,0)," x ",COUNTIF(R579:R587,"&lt;&gt;0")))</f>
        <v>Unanimidade</v>
      </c>
      <c r="P585" s="33" t="s">
        <v>47</v>
      </c>
      <c r="Q585" s="34">
        <v>-1</v>
      </c>
      <c r="R585" s="38">
        <f t="shared" si="15"/>
        <v>0</v>
      </c>
      <c r="S585" s="8">
        <f>1-Português!$T585</f>
        <v>1</v>
      </c>
      <c r="T585" s="8">
        <f>IF(Português!$R585&lt;&gt;0,1,0)</f>
        <v>0</v>
      </c>
      <c r="U585" s="135"/>
      <c r="V585" s="135"/>
      <c r="Y585" s="3"/>
    </row>
    <row r="586" spans="1:25" ht="15" customHeight="1" x14ac:dyDescent="0.3">
      <c r="A586" s="151"/>
      <c r="B586" s="56"/>
      <c r="C586" s="70"/>
      <c r="D586" s="43"/>
      <c r="E586" s="43"/>
      <c r="F586" s="92"/>
      <c r="G586" s="50"/>
      <c r="H586" s="51"/>
      <c r="I586" s="57">
        <f>M587</f>
        <v>11.25</v>
      </c>
      <c r="J586" s="151"/>
      <c r="K586" s="78">
        <v>206</v>
      </c>
      <c r="L586" s="79">
        <v>42837</v>
      </c>
      <c r="M586" s="80">
        <v>11.25</v>
      </c>
      <c r="N586" s="80">
        <v>-1</v>
      </c>
      <c r="O586" s="80" t="str">
        <f>IF(COUNT(R579:R587)=COUNTIF(R579:R587,0),"Unanimidade",_xlfn.CONCAT(COUNTIF(R579:R587,0)," x ",COUNTIF(R579:R587,"&lt;&gt;0")))</f>
        <v>Unanimidade</v>
      </c>
      <c r="P586" s="33" t="s">
        <v>46</v>
      </c>
      <c r="Q586" s="34">
        <v>-1</v>
      </c>
      <c r="R586" s="38">
        <f t="shared" si="15"/>
        <v>0</v>
      </c>
      <c r="S586" s="8">
        <f>1-Português!$T586</f>
        <v>1</v>
      </c>
      <c r="T586" s="8">
        <f>IF(Português!$R586&lt;&gt;0,1,0)</f>
        <v>0</v>
      </c>
      <c r="U586" s="135"/>
      <c r="V586" s="135"/>
      <c r="Y586" s="3"/>
    </row>
    <row r="587" spans="1:25" ht="15" customHeight="1" thickBot="1" x14ac:dyDescent="0.35">
      <c r="A587" s="151"/>
      <c r="B587" s="58"/>
      <c r="C587" s="71"/>
      <c r="D587" s="59"/>
      <c r="E587" s="100"/>
      <c r="F587" s="100"/>
      <c r="G587" s="60"/>
      <c r="H587" s="61"/>
      <c r="I587" s="62">
        <f>M586</f>
        <v>11.25</v>
      </c>
      <c r="J587" s="151"/>
      <c r="K587" s="81">
        <v>206</v>
      </c>
      <c r="L587" s="82">
        <v>42837</v>
      </c>
      <c r="M587" s="83">
        <v>11.25</v>
      </c>
      <c r="N587" s="83">
        <v>-1</v>
      </c>
      <c r="O587" s="83" t="str">
        <f>IF(COUNT(R579:R587)=COUNTIF(R579:R587,0),"Unanimidade",_xlfn.CONCAT(COUNTIF(R579:R587,0)," x ",COUNTIF(R579:R587,"&lt;&gt;0")))</f>
        <v>Unanimidade</v>
      </c>
      <c r="P587" s="39" t="s">
        <v>44</v>
      </c>
      <c r="Q587" s="40">
        <v>-1</v>
      </c>
      <c r="R587" s="41">
        <f t="shared" si="15"/>
        <v>0</v>
      </c>
      <c r="S587" s="8">
        <f>1-Português!$T587</f>
        <v>1</v>
      </c>
      <c r="T587" s="8">
        <f>IF(Português!$R587&lt;&gt;0,1,0)</f>
        <v>0</v>
      </c>
      <c r="U587" s="135"/>
      <c r="V587" s="135"/>
      <c r="Y587" s="3"/>
    </row>
    <row r="588" spans="1:25" ht="15" customHeight="1" x14ac:dyDescent="0.3">
      <c r="A588" s="151"/>
      <c r="B588" s="53"/>
      <c r="C588" s="69"/>
      <c r="D588" s="54"/>
      <c r="E588" s="93"/>
      <c r="F588" s="94"/>
      <c r="G588" s="94"/>
      <c r="H588" s="99"/>
      <c r="I588" s="55"/>
      <c r="J588" s="151"/>
      <c r="K588" s="75">
        <v>205</v>
      </c>
      <c r="L588" s="76">
        <v>42788</v>
      </c>
      <c r="M588" s="77">
        <v>12.25</v>
      </c>
      <c r="N588" s="77">
        <v>-0.75</v>
      </c>
      <c r="O588" s="77" t="str">
        <f>IF(COUNT(R588:R596)=COUNTIF(R588:R596,0),"Unanimidade",_xlfn.CONCAT(COUNTIF(R588:R596,0)," x ",COUNTIF(R588:R596,"&lt;&gt;0")))</f>
        <v>Unanimidade</v>
      </c>
      <c r="P588" s="35" t="s">
        <v>45</v>
      </c>
      <c r="Q588" s="36">
        <v>-0.75</v>
      </c>
      <c r="R588" s="37">
        <f t="shared" si="15"/>
        <v>0</v>
      </c>
      <c r="S588" s="8">
        <f>1-Português!$T588</f>
        <v>1</v>
      </c>
      <c r="T588" s="8">
        <f>IF(Português!$R588&lt;&gt;0,1,0)</f>
        <v>0</v>
      </c>
      <c r="U588" s="135"/>
      <c r="V588" s="135"/>
      <c r="Y588" s="3"/>
    </row>
    <row r="589" spans="1:25" ht="15" customHeight="1" x14ac:dyDescent="0.3">
      <c r="A589" s="151"/>
      <c r="B589" s="56"/>
      <c r="C589" s="70"/>
      <c r="D589" s="43"/>
      <c r="E589" s="46"/>
      <c r="F589" s="90" t="str">
        <f>IF(M596=M597,"Manutenção em",IF(M596&gt;M597,"Aumento para","Redução para"))</f>
        <v>Redução para</v>
      </c>
      <c r="G589" s="47"/>
      <c r="H589" s="52"/>
      <c r="I589" s="57"/>
      <c r="J589" s="151"/>
      <c r="K589" s="78">
        <v>205</v>
      </c>
      <c r="L589" s="79">
        <v>42788</v>
      </c>
      <c r="M589" s="80">
        <v>12.25</v>
      </c>
      <c r="N589" s="80">
        <v>-0.75</v>
      </c>
      <c r="O589" s="80" t="str">
        <f>IF(COUNT(R588:R596)=COUNTIF(R588:R596,0),"Unanimidade",_xlfn.CONCAT(COUNTIF(R588:R596,0)," x ",COUNTIF(R588:R596,"&lt;&gt;0")))</f>
        <v>Unanimidade</v>
      </c>
      <c r="P589" s="33" t="s">
        <v>49</v>
      </c>
      <c r="Q589" s="34">
        <v>-0.75</v>
      </c>
      <c r="R589" s="38">
        <f t="shared" si="15"/>
        <v>0</v>
      </c>
      <c r="S589" s="8">
        <f>1-Português!$T589</f>
        <v>1</v>
      </c>
      <c r="T589" s="8">
        <f>IF(Português!$R589&lt;&gt;0,1,0)</f>
        <v>0</v>
      </c>
      <c r="U589" s="135"/>
      <c r="V589" s="135"/>
      <c r="Y589" s="3"/>
    </row>
    <row r="590" spans="1:25" ht="15" customHeight="1" x14ac:dyDescent="0.3">
      <c r="A590" s="151"/>
      <c r="B590" s="56"/>
      <c r="C590" s="45" t="s">
        <v>23</v>
      </c>
      <c r="D590" s="45"/>
      <c r="E590" s="190">
        <f>M588</f>
        <v>12.25</v>
      </c>
      <c r="F590" s="190"/>
      <c r="G590" s="190"/>
      <c r="H590" s="67"/>
      <c r="I590" s="57"/>
      <c r="J590" s="151"/>
      <c r="K590" s="78">
        <v>205</v>
      </c>
      <c r="L590" s="79">
        <v>42788</v>
      </c>
      <c r="M590" s="80">
        <v>12.25</v>
      </c>
      <c r="N590" s="80">
        <v>-0.75</v>
      </c>
      <c r="O590" s="80" t="str">
        <f>IF(COUNT(R588:R596)=COUNTIF(R588:R596,0),"Unanimidade",_xlfn.CONCAT(COUNTIF(R588:R596,0)," x ",COUNTIF(R588:R596,"&lt;&gt;0")))</f>
        <v>Unanimidade</v>
      </c>
      <c r="P590" s="33" t="s">
        <v>43</v>
      </c>
      <c r="Q590" s="34">
        <v>-0.75</v>
      </c>
      <c r="R590" s="38">
        <f t="shared" si="15"/>
        <v>0</v>
      </c>
      <c r="S590" s="8">
        <f>1-Português!$T590</f>
        <v>1</v>
      </c>
      <c r="T590" s="8">
        <f>IF(Português!$R590&lt;&gt;0,1,0)</f>
        <v>0</v>
      </c>
      <c r="U590" s="135"/>
      <c r="V590" s="135"/>
      <c r="Y590" s="3"/>
    </row>
    <row r="591" spans="1:25" ht="15" customHeight="1" x14ac:dyDescent="0.3">
      <c r="A591" s="151"/>
      <c r="B591" s="56"/>
      <c r="C591" s="191">
        <f>K588</f>
        <v>205</v>
      </c>
      <c r="D591" s="191"/>
      <c r="E591" s="190"/>
      <c r="F591" s="190"/>
      <c r="G591" s="190"/>
      <c r="H591" s="68" t="s">
        <v>25</v>
      </c>
      <c r="I591" s="57"/>
      <c r="J591" s="151"/>
      <c r="K591" s="78">
        <v>205</v>
      </c>
      <c r="L591" s="79">
        <v>42788</v>
      </c>
      <c r="M591" s="80">
        <v>12.25</v>
      </c>
      <c r="N591" s="80">
        <v>-0.75</v>
      </c>
      <c r="O591" s="80" t="str">
        <f>IF(COUNT(R588:R596)=COUNTIF(R588:R596,0),"Unanimidade",_xlfn.CONCAT(COUNTIF(R588:R596,0)," x ",COUNTIF(R588:R596,"&lt;&gt;0")))</f>
        <v>Unanimidade</v>
      </c>
      <c r="P591" s="33" t="s">
        <v>48</v>
      </c>
      <c r="Q591" s="34">
        <v>-0.75</v>
      </c>
      <c r="R591" s="38">
        <f t="shared" si="15"/>
        <v>0</v>
      </c>
      <c r="S591" s="8">
        <f>1-Português!$T591</f>
        <v>1</v>
      </c>
      <c r="T591" s="8">
        <f>IF(Português!$R591&lt;&gt;0,1,0)</f>
        <v>0</v>
      </c>
      <c r="U591" s="135"/>
      <c r="V591" s="135"/>
      <c r="Y591" s="3"/>
    </row>
    <row r="592" spans="1:25" ht="15" customHeight="1" x14ac:dyDescent="0.3">
      <c r="A592" s="151"/>
      <c r="B592" s="56"/>
      <c r="C592" s="191"/>
      <c r="D592" s="191"/>
      <c r="I592" s="57"/>
      <c r="J592" s="151"/>
      <c r="K592" s="78">
        <v>205</v>
      </c>
      <c r="L592" s="79">
        <v>42788</v>
      </c>
      <c r="M592" s="80">
        <v>12.25</v>
      </c>
      <c r="N592" s="80">
        <v>-0.75</v>
      </c>
      <c r="O592" s="80" t="str">
        <f>IF(COUNT(R588:R596)=COUNTIF(R588:R596,0),"Unanimidade",_xlfn.CONCAT(COUNTIF(R588:R596,0)," x ",COUNTIF(R588:R596,"&lt;&gt;0")))</f>
        <v>Unanimidade</v>
      </c>
      <c r="P592" s="33" t="s">
        <v>50</v>
      </c>
      <c r="Q592" s="34">
        <v>-0.75</v>
      </c>
      <c r="R592" s="38">
        <f t="shared" si="15"/>
        <v>0</v>
      </c>
      <c r="S592" s="8">
        <f>1-Português!$T592</f>
        <v>1</v>
      </c>
      <c r="T592" s="8">
        <f>IF(Português!$R592&lt;&gt;0,1,0)</f>
        <v>0</v>
      </c>
      <c r="U592" s="135"/>
      <c r="V592" s="135"/>
      <c r="Y592" s="3"/>
    </row>
    <row r="593" spans="1:25" ht="15" customHeight="1" x14ac:dyDescent="0.3">
      <c r="A593" s="151"/>
      <c r="B593" s="56"/>
      <c r="C593" s="44"/>
      <c r="D593" s="44"/>
      <c r="E593" s="72" t="s">
        <v>29</v>
      </c>
      <c r="F593" s="89" t="str">
        <f>IF(COUNT(R588:R596)=COUNTIF(R588:R596,0),"Unanimidade",_xlfn.CONCAT(COUNTIF(R588:R596,0)," x ",COUNTIF(R588:R596,"&lt;&gt;0")))</f>
        <v>Unanimidade</v>
      </c>
      <c r="G593" s="67"/>
      <c r="H593" s="67"/>
      <c r="I593" s="57">
        <f>M598</f>
        <v>13</v>
      </c>
      <c r="J593" s="151"/>
      <c r="K593" s="78">
        <v>205</v>
      </c>
      <c r="L593" s="79">
        <v>42788</v>
      </c>
      <c r="M593" s="80">
        <v>12.25</v>
      </c>
      <c r="N593" s="80">
        <v>-0.75</v>
      </c>
      <c r="O593" s="80" t="str">
        <f>IF(COUNT(R588:R596)=COUNTIF(R588:R596,0),"Unanimidade",_xlfn.CONCAT(COUNTIF(R588:R596,0)," x ",COUNTIF(R588:R596,"&lt;&gt;0")))</f>
        <v>Unanimidade</v>
      </c>
      <c r="P593" s="33" t="s">
        <v>30</v>
      </c>
      <c r="Q593" s="34">
        <v>-0.75</v>
      </c>
      <c r="R593" s="38">
        <f t="shared" si="15"/>
        <v>0</v>
      </c>
      <c r="S593" s="8">
        <f>1-Português!$T593</f>
        <v>1</v>
      </c>
      <c r="T593" s="8">
        <f>IF(Português!$R593&lt;&gt;0,1,0)</f>
        <v>0</v>
      </c>
      <c r="U593" s="135"/>
      <c r="V593" s="135"/>
      <c r="Y593" s="3"/>
    </row>
    <row r="594" spans="1:25" ht="15" customHeight="1" x14ac:dyDescent="0.3">
      <c r="A594" s="151"/>
      <c r="B594" s="56"/>
      <c r="C594" s="48">
        <f>L588</f>
        <v>42788</v>
      </c>
      <c r="D594" s="48"/>
      <c r="E594" s="72" t="s">
        <v>35</v>
      </c>
      <c r="F594" s="50">
        <f>M596-M597</f>
        <v>-0.75</v>
      </c>
      <c r="G594" s="49"/>
      <c r="H594" s="51"/>
      <c r="I594" s="57">
        <f>M597</f>
        <v>13</v>
      </c>
      <c r="J594" s="151"/>
      <c r="K594" s="78">
        <v>205</v>
      </c>
      <c r="L594" s="79">
        <v>42788</v>
      </c>
      <c r="M594" s="80">
        <v>12.25</v>
      </c>
      <c r="N594" s="80">
        <v>-0.75</v>
      </c>
      <c r="O594" s="80" t="str">
        <f>IF(COUNT(R588:R596)=COUNTIF(R588:R596,0),"Unanimidade",_xlfn.CONCAT(COUNTIF(R588:R596,0)," x ",COUNTIF(R588:R596,"&lt;&gt;0")))</f>
        <v>Unanimidade</v>
      </c>
      <c r="P594" s="33" t="s">
        <v>47</v>
      </c>
      <c r="Q594" s="34">
        <v>-0.75</v>
      </c>
      <c r="R594" s="38">
        <f t="shared" si="15"/>
        <v>0</v>
      </c>
      <c r="S594" s="8">
        <f>1-Português!$T594</f>
        <v>1</v>
      </c>
      <c r="T594" s="8">
        <f>IF(Português!$R594&lt;&gt;0,1,0)</f>
        <v>0</v>
      </c>
      <c r="U594" s="135"/>
      <c r="V594" s="135"/>
      <c r="Y594" s="3"/>
    </row>
    <row r="595" spans="1:25" ht="15" customHeight="1" x14ac:dyDescent="0.3">
      <c r="A595" s="151"/>
      <c r="B595" s="56"/>
      <c r="C595" s="70"/>
      <c r="D595" s="43"/>
      <c r="E595" s="43"/>
      <c r="F595" s="92"/>
      <c r="G595" s="50"/>
      <c r="H595" s="51"/>
      <c r="I595" s="57">
        <f>M596</f>
        <v>12.25</v>
      </c>
      <c r="J595" s="151"/>
      <c r="K595" s="78">
        <v>205</v>
      </c>
      <c r="L595" s="79">
        <v>42788</v>
      </c>
      <c r="M595" s="80">
        <v>12.25</v>
      </c>
      <c r="N595" s="80">
        <v>-0.75</v>
      </c>
      <c r="O595" s="80" t="str">
        <f>IF(COUNT(R588:R596)=COUNTIF(R588:R596,0),"Unanimidade",_xlfn.CONCAT(COUNTIF(R588:R596,0)," x ",COUNTIF(R588:R596,"&lt;&gt;0")))</f>
        <v>Unanimidade</v>
      </c>
      <c r="P595" s="33" t="s">
        <v>46</v>
      </c>
      <c r="Q595" s="34">
        <v>-0.75</v>
      </c>
      <c r="R595" s="38">
        <f t="shared" si="15"/>
        <v>0</v>
      </c>
      <c r="S595" s="8">
        <f>1-Português!$T595</f>
        <v>1</v>
      </c>
      <c r="T595" s="8">
        <f>IF(Português!$R595&lt;&gt;0,1,0)</f>
        <v>0</v>
      </c>
      <c r="U595" s="135"/>
      <c r="V595" s="135"/>
      <c r="Y595" s="3"/>
    </row>
    <row r="596" spans="1:25" ht="15" customHeight="1" thickBot="1" x14ac:dyDescent="0.35">
      <c r="A596" s="151"/>
      <c r="B596" s="58"/>
      <c r="C596" s="71"/>
      <c r="D596" s="59"/>
      <c r="E596" s="100"/>
      <c r="F596" s="100"/>
      <c r="G596" s="60"/>
      <c r="H596" s="61"/>
      <c r="I596" s="62">
        <f>M595</f>
        <v>12.25</v>
      </c>
      <c r="J596" s="151"/>
      <c r="K596" s="81">
        <v>205</v>
      </c>
      <c r="L596" s="82">
        <v>42788</v>
      </c>
      <c r="M596" s="83">
        <v>12.25</v>
      </c>
      <c r="N596" s="83">
        <v>-0.75</v>
      </c>
      <c r="O596" s="83" t="str">
        <f>IF(COUNT(R588:R596)=COUNTIF(R588:R596,0),"Unanimidade",_xlfn.CONCAT(COUNTIF(R588:R596,0)," x ",COUNTIF(R588:R596,"&lt;&gt;0")))</f>
        <v>Unanimidade</v>
      </c>
      <c r="P596" s="39" t="s">
        <v>44</v>
      </c>
      <c r="Q596" s="40">
        <v>-0.75</v>
      </c>
      <c r="R596" s="41">
        <f t="shared" si="15"/>
        <v>0</v>
      </c>
      <c r="S596" s="8">
        <f>1-Português!$T596</f>
        <v>1</v>
      </c>
      <c r="T596" s="8">
        <f>IF(Português!$R596&lt;&gt;0,1,0)</f>
        <v>0</v>
      </c>
      <c r="U596" s="135"/>
      <c r="V596" s="135"/>
      <c r="Y596" s="3"/>
    </row>
    <row r="597" spans="1:25" ht="15" customHeight="1" x14ac:dyDescent="0.3">
      <c r="A597" s="151"/>
      <c r="B597" s="53"/>
      <c r="C597" s="69"/>
      <c r="D597" s="54"/>
      <c r="E597" s="93"/>
      <c r="F597" s="94"/>
      <c r="G597" s="94"/>
      <c r="H597" s="99"/>
      <c r="I597" s="55"/>
      <c r="J597" s="151"/>
      <c r="K597" s="75">
        <v>204</v>
      </c>
      <c r="L597" s="76">
        <v>42746</v>
      </c>
      <c r="M597" s="77">
        <v>13</v>
      </c>
      <c r="N597" s="77">
        <v>-0.75</v>
      </c>
      <c r="O597" s="77" t="str">
        <f>IF(COUNT(R597:R605)=COUNTIF(R597:R605,0),"Unanimidade",_xlfn.CONCAT(COUNTIF(R597:R605,0)," x ",COUNTIF(R597:R605,"&lt;&gt;0")))</f>
        <v>Unanimidade</v>
      </c>
      <c r="P597" s="35" t="s">
        <v>45</v>
      </c>
      <c r="Q597" s="36">
        <v>-0.75</v>
      </c>
      <c r="R597" s="37">
        <f t="shared" si="15"/>
        <v>0</v>
      </c>
      <c r="S597" s="8">
        <f>1-Português!$T597</f>
        <v>1</v>
      </c>
      <c r="T597" s="8">
        <f>IF(Português!$R597&lt;&gt;0,1,0)</f>
        <v>0</v>
      </c>
      <c r="U597" s="135"/>
      <c r="V597" s="135"/>
      <c r="Y597" s="3"/>
    </row>
    <row r="598" spans="1:25" ht="15" customHeight="1" x14ac:dyDescent="0.3">
      <c r="A598" s="151"/>
      <c r="B598" s="56"/>
      <c r="C598" s="70"/>
      <c r="D598" s="43"/>
      <c r="E598" s="46"/>
      <c r="F598" s="90" t="str">
        <f>IF(M605=M606,"Manutenção em",IF(M605&gt;M606,"Aumento para","Redução para"))</f>
        <v>Redução para</v>
      </c>
      <c r="G598" s="47"/>
      <c r="H598" s="52"/>
      <c r="I598" s="57"/>
      <c r="J598" s="151"/>
      <c r="K598" s="78">
        <v>204</v>
      </c>
      <c r="L598" s="79">
        <v>42746</v>
      </c>
      <c r="M598" s="80">
        <v>13</v>
      </c>
      <c r="N598" s="80">
        <v>-0.75</v>
      </c>
      <c r="O598" s="80" t="str">
        <f>IF(COUNT(R597:R605)=COUNTIF(R597:R605,0),"Unanimidade",_xlfn.CONCAT(COUNTIF(R597:R605,0)," x ",COUNTIF(R597:R605,"&lt;&gt;0")))</f>
        <v>Unanimidade</v>
      </c>
      <c r="P598" s="33" t="s">
        <v>49</v>
      </c>
      <c r="Q598" s="34">
        <v>-0.75</v>
      </c>
      <c r="R598" s="38">
        <f t="shared" si="15"/>
        <v>0</v>
      </c>
      <c r="S598" s="8">
        <f>1-Português!$T598</f>
        <v>1</v>
      </c>
      <c r="T598" s="8">
        <f>IF(Português!$R598&lt;&gt;0,1,0)</f>
        <v>0</v>
      </c>
      <c r="U598" s="135"/>
      <c r="V598" s="135"/>
      <c r="Y598" s="3"/>
    </row>
    <row r="599" spans="1:25" ht="15" customHeight="1" x14ac:dyDescent="0.3">
      <c r="A599" s="151"/>
      <c r="B599" s="56"/>
      <c r="C599" s="45" t="s">
        <v>23</v>
      </c>
      <c r="D599" s="45"/>
      <c r="E599" s="190">
        <f>M597</f>
        <v>13</v>
      </c>
      <c r="F599" s="190"/>
      <c r="G599" s="190"/>
      <c r="H599" s="67"/>
      <c r="I599" s="57"/>
      <c r="J599" s="151"/>
      <c r="K599" s="78">
        <v>204</v>
      </c>
      <c r="L599" s="79">
        <v>42746</v>
      </c>
      <c r="M599" s="80">
        <v>13</v>
      </c>
      <c r="N599" s="80">
        <v>-0.75</v>
      </c>
      <c r="O599" s="80" t="str">
        <f>IF(COUNT(R597:R605)=COUNTIF(R597:R605,0),"Unanimidade",_xlfn.CONCAT(COUNTIF(R597:R605,0)," x ",COUNTIF(R597:R605,"&lt;&gt;0")))</f>
        <v>Unanimidade</v>
      </c>
      <c r="P599" s="33" t="s">
        <v>43</v>
      </c>
      <c r="Q599" s="34">
        <v>-0.75</v>
      </c>
      <c r="R599" s="38">
        <f t="shared" si="15"/>
        <v>0</v>
      </c>
      <c r="S599" s="8">
        <f>1-Português!$T599</f>
        <v>1</v>
      </c>
      <c r="T599" s="8">
        <f>IF(Português!$R599&lt;&gt;0,1,0)</f>
        <v>0</v>
      </c>
      <c r="U599" s="135"/>
      <c r="V599" s="135"/>
      <c r="Y599" s="3"/>
    </row>
    <row r="600" spans="1:25" ht="15" customHeight="1" x14ac:dyDescent="0.3">
      <c r="A600" s="151"/>
      <c r="B600" s="56"/>
      <c r="C600" s="191">
        <f>K597</f>
        <v>204</v>
      </c>
      <c r="D600" s="191"/>
      <c r="E600" s="190"/>
      <c r="F600" s="190"/>
      <c r="G600" s="190"/>
      <c r="H600" s="68" t="s">
        <v>25</v>
      </c>
      <c r="I600" s="57"/>
      <c r="J600" s="151"/>
      <c r="K600" s="78">
        <v>204</v>
      </c>
      <c r="L600" s="79">
        <v>42746</v>
      </c>
      <c r="M600" s="80">
        <v>13</v>
      </c>
      <c r="N600" s="80">
        <v>-0.75</v>
      </c>
      <c r="O600" s="80" t="str">
        <f>IF(COUNT(R597:R605)=COUNTIF(R597:R605,0),"Unanimidade",_xlfn.CONCAT(COUNTIF(R597:R605,0)," x ",COUNTIF(R597:R605,"&lt;&gt;0")))</f>
        <v>Unanimidade</v>
      </c>
      <c r="P600" s="33" t="s">
        <v>48</v>
      </c>
      <c r="Q600" s="34">
        <v>-0.75</v>
      </c>
      <c r="R600" s="38">
        <f t="shared" ref="R600:R663" si="16">Q600-N600</f>
        <v>0</v>
      </c>
      <c r="S600" s="8">
        <f>1-Português!$T600</f>
        <v>1</v>
      </c>
      <c r="T600" s="8">
        <f>IF(Português!$R600&lt;&gt;0,1,0)</f>
        <v>0</v>
      </c>
      <c r="U600" s="135"/>
      <c r="V600" s="135"/>
      <c r="Y600" s="3"/>
    </row>
    <row r="601" spans="1:25" ht="15" customHeight="1" x14ac:dyDescent="0.3">
      <c r="A601" s="151"/>
      <c r="B601" s="56"/>
      <c r="C601" s="191"/>
      <c r="D601" s="191"/>
      <c r="I601" s="57"/>
      <c r="J601" s="151"/>
      <c r="K601" s="78">
        <v>204</v>
      </c>
      <c r="L601" s="79">
        <v>42746</v>
      </c>
      <c r="M601" s="80">
        <v>13</v>
      </c>
      <c r="N601" s="80">
        <v>-0.75</v>
      </c>
      <c r="O601" s="80" t="str">
        <f>IF(COUNT(R597:R605)=COUNTIF(R597:R605,0),"Unanimidade",_xlfn.CONCAT(COUNTIF(R597:R605,0)," x ",COUNTIF(R597:R605,"&lt;&gt;0")))</f>
        <v>Unanimidade</v>
      </c>
      <c r="P601" s="33" t="s">
        <v>50</v>
      </c>
      <c r="Q601" s="34">
        <v>-0.75</v>
      </c>
      <c r="R601" s="38">
        <f t="shared" si="16"/>
        <v>0</v>
      </c>
      <c r="S601" s="8">
        <f>1-Português!$T601</f>
        <v>1</v>
      </c>
      <c r="T601" s="8">
        <f>IF(Português!$R601&lt;&gt;0,1,0)</f>
        <v>0</v>
      </c>
      <c r="U601" s="135"/>
      <c r="V601" s="135"/>
      <c r="Y601" s="3"/>
    </row>
    <row r="602" spans="1:25" ht="15" customHeight="1" x14ac:dyDescent="0.3">
      <c r="A602" s="151"/>
      <c r="B602" s="56"/>
      <c r="C602" s="44"/>
      <c r="D602" s="44"/>
      <c r="E602" s="72" t="s">
        <v>29</v>
      </c>
      <c r="F602" s="89" t="str">
        <f>IF(COUNT(R597:R605)=COUNTIF(R597:R605,0),"Unanimidade",_xlfn.CONCAT(COUNTIF(R597:R605,0)," x ",COUNTIF(R597:R605,"&lt;&gt;0")))</f>
        <v>Unanimidade</v>
      </c>
      <c r="G602" s="67"/>
      <c r="H602" s="67"/>
      <c r="I602" s="57">
        <f>M607</f>
        <v>13.75</v>
      </c>
      <c r="J602" s="151"/>
      <c r="K602" s="78">
        <v>204</v>
      </c>
      <c r="L602" s="79">
        <v>42746</v>
      </c>
      <c r="M602" s="80">
        <v>13</v>
      </c>
      <c r="N602" s="80">
        <v>-0.75</v>
      </c>
      <c r="O602" s="80" t="str">
        <f>IF(COUNT(R597:R605)=COUNTIF(R597:R605,0),"Unanimidade",_xlfn.CONCAT(COUNTIF(R597:R605,0)," x ",COUNTIF(R597:R605,"&lt;&gt;0")))</f>
        <v>Unanimidade</v>
      </c>
      <c r="P602" s="33" t="s">
        <v>30</v>
      </c>
      <c r="Q602" s="34">
        <v>-0.75</v>
      </c>
      <c r="R602" s="38">
        <f t="shared" si="16"/>
        <v>0</v>
      </c>
      <c r="S602" s="8">
        <f>1-Português!$T602</f>
        <v>1</v>
      </c>
      <c r="T602" s="8">
        <f>IF(Português!$R602&lt;&gt;0,1,0)</f>
        <v>0</v>
      </c>
      <c r="U602" s="135"/>
      <c r="V602" s="135"/>
      <c r="Y602" s="3"/>
    </row>
    <row r="603" spans="1:25" ht="15" customHeight="1" x14ac:dyDescent="0.3">
      <c r="A603" s="151"/>
      <c r="B603" s="56"/>
      <c r="C603" s="48">
        <f>L597</f>
        <v>42746</v>
      </c>
      <c r="D603" s="48"/>
      <c r="E603" s="72" t="s">
        <v>35</v>
      </c>
      <c r="F603" s="50">
        <f>M605-M606</f>
        <v>-0.75</v>
      </c>
      <c r="G603" s="49"/>
      <c r="H603" s="51"/>
      <c r="I603" s="57">
        <f>M606</f>
        <v>13.75</v>
      </c>
      <c r="J603" s="151"/>
      <c r="K603" s="78">
        <v>204</v>
      </c>
      <c r="L603" s="79">
        <v>42746</v>
      </c>
      <c r="M603" s="80">
        <v>13</v>
      </c>
      <c r="N603" s="80">
        <v>-0.75</v>
      </c>
      <c r="O603" s="80" t="str">
        <f>IF(COUNT(R597:R605)=COUNTIF(R597:R605,0),"Unanimidade",_xlfn.CONCAT(COUNTIF(R597:R605,0)," x ",COUNTIF(R597:R605,"&lt;&gt;0")))</f>
        <v>Unanimidade</v>
      </c>
      <c r="P603" s="33" t="s">
        <v>47</v>
      </c>
      <c r="Q603" s="34">
        <v>-0.75</v>
      </c>
      <c r="R603" s="38">
        <f t="shared" si="16"/>
        <v>0</v>
      </c>
      <c r="S603" s="8">
        <f>1-Português!$T603</f>
        <v>1</v>
      </c>
      <c r="T603" s="8">
        <f>IF(Português!$R603&lt;&gt;0,1,0)</f>
        <v>0</v>
      </c>
      <c r="U603" s="135"/>
      <c r="V603" s="135"/>
      <c r="Y603" s="3"/>
    </row>
    <row r="604" spans="1:25" ht="15" customHeight="1" x14ac:dyDescent="0.3">
      <c r="A604" s="151"/>
      <c r="B604" s="56"/>
      <c r="C604" s="70"/>
      <c r="D604" s="43"/>
      <c r="E604" s="43"/>
      <c r="F604" s="92"/>
      <c r="G604" s="50"/>
      <c r="H604" s="51"/>
      <c r="I604" s="57">
        <f>M605</f>
        <v>13</v>
      </c>
      <c r="J604" s="151"/>
      <c r="K604" s="78">
        <v>204</v>
      </c>
      <c r="L604" s="79">
        <v>42746</v>
      </c>
      <c r="M604" s="80">
        <v>13</v>
      </c>
      <c r="N604" s="80">
        <v>-0.75</v>
      </c>
      <c r="O604" s="80" t="str">
        <f>IF(COUNT(R597:R605)=COUNTIF(R597:R605,0),"Unanimidade",_xlfn.CONCAT(COUNTIF(R597:R605,0)," x ",COUNTIF(R597:R605,"&lt;&gt;0")))</f>
        <v>Unanimidade</v>
      </c>
      <c r="P604" s="33" t="s">
        <v>46</v>
      </c>
      <c r="Q604" s="34">
        <v>-0.75</v>
      </c>
      <c r="R604" s="38">
        <f t="shared" si="16"/>
        <v>0</v>
      </c>
      <c r="S604" s="8">
        <f>1-Português!$T604</f>
        <v>1</v>
      </c>
      <c r="T604" s="8">
        <f>IF(Português!$R604&lt;&gt;0,1,0)</f>
        <v>0</v>
      </c>
      <c r="U604" s="135"/>
      <c r="V604" s="135"/>
      <c r="Y604" s="3"/>
    </row>
    <row r="605" spans="1:25" ht="15" customHeight="1" thickBot="1" x14ac:dyDescent="0.35">
      <c r="A605" s="151"/>
      <c r="B605" s="58"/>
      <c r="C605" s="71"/>
      <c r="D605" s="59"/>
      <c r="E605" s="100"/>
      <c r="F605" s="100"/>
      <c r="G605" s="60"/>
      <c r="H605" s="61"/>
      <c r="I605" s="62">
        <f>M604</f>
        <v>13</v>
      </c>
      <c r="J605" s="151"/>
      <c r="K605" s="81">
        <v>204</v>
      </c>
      <c r="L605" s="82">
        <v>42746</v>
      </c>
      <c r="M605" s="83">
        <v>13</v>
      </c>
      <c r="N605" s="83">
        <v>-0.75</v>
      </c>
      <c r="O605" s="83" t="str">
        <f>IF(COUNT(R597:R605)=COUNTIF(R597:R605,0),"Unanimidade",_xlfn.CONCAT(COUNTIF(R597:R605,0)," x ",COUNTIF(R597:R605,"&lt;&gt;0")))</f>
        <v>Unanimidade</v>
      </c>
      <c r="P605" s="39" t="s">
        <v>44</v>
      </c>
      <c r="Q605" s="40">
        <v>-0.75</v>
      </c>
      <c r="R605" s="41">
        <f t="shared" si="16"/>
        <v>0</v>
      </c>
      <c r="S605" s="8">
        <f>1-Português!$T605</f>
        <v>1</v>
      </c>
      <c r="T605" s="8">
        <f>IF(Português!$R605&lt;&gt;0,1,0)</f>
        <v>0</v>
      </c>
      <c r="U605" s="135"/>
      <c r="V605" s="135"/>
      <c r="Y605" s="3"/>
    </row>
    <row r="606" spans="1:25" ht="15" customHeight="1" x14ac:dyDescent="0.3">
      <c r="A606" s="151"/>
      <c r="B606" s="53"/>
      <c r="C606" s="69"/>
      <c r="D606" s="54"/>
      <c r="E606" s="93"/>
      <c r="F606" s="94"/>
      <c r="G606" s="94"/>
      <c r="H606" s="99"/>
      <c r="I606" s="55"/>
      <c r="J606" s="151"/>
      <c r="K606" s="75">
        <v>203</v>
      </c>
      <c r="L606" s="76">
        <v>42704</v>
      </c>
      <c r="M606" s="77">
        <v>13.75</v>
      </c>
      <c r="N606" s="77">
        <v>-0.25</v>
      </c>
      <c r="O606" s="77" t="str">
        <f>IF(COUNT(R606:R614)=COUNTIF(R606:R614,0),"Unanimidade",_xlfn.CONCAT(COUNTIF(R606:R614,0)," x ",COUNTIF(R606:R614,"&lt;&gt;0")))</f>
        <v>Unanimidade</v>
      </c>
      <c r="P606" s="35" t="s">
        <v>45</v>
      </c>
      <c r="Q606" s="36">
        <v>-0.25</v>
      </c>
      <c r="R606" s="37">
        <f t="shared" si="16"/>
        <v>0</v>
      </c>
      <c r="S606" s="8">
        <f>1-Português!$T606</f>
        <v>1</v>
      </c>
      <c r="T606" s="8">
        <f>IF(Português!$R606&lt;&gt;0,1,0)</f>
        <v>0</v>
      </c>
      <c r="U606" s="135"/>
      <c r="V606" s="135"/>
      <c r="Y606" s="3"/>
    </row>
    <row r="607" spans="1:25" ht="15" customHeight="1" x14ac:dyDescent="0.3">
      <c r="A607" s="151"/>
      <c r="B607" s="56"/>
      <c r="C607" s="70"/>
      <c r="D607" s="43"/>
      <c r="E607" s="46"/>
      <c r="F607" s="90" t="str">
        <f>IF(M614=M615,"Manutenção em",IF(M614&gt;M615,"Aumento para","Redução para"))</f>
        <v>Redução para</v>
      </c>
      <c r="G607" s="47"/>
      <c r="H607" s="52"/>
      <c r="I607" s="57"/>
      <c r="J607" s="151"/>
      <c r="K607" s="78">
        <v>203</v>
      </c>
      <c r="L607" s="79">
        <v>42704</v>
      </c>
      <c r="M607" s="80">
        <v>13.75</v>
      </c>
      <c r="N607" s="80">
        <v>-0.25</v>
      </c>
      <c r="O607" s="80" t="str">
        <f>IF(COUNT(R606:R614)=COUNTIF(R606:R614,0),"Unanimidade",_xlfn.CONCAT(COUNTIF(R606:R614,0)," x ",COUNTIF(R606:R614,"&lt;&gt;0")))</f>
        <v>Unanimidade</v>
      </c>
      <c r="P607" s="33" t="s">
        <v>49</v>
      </c>
      <c r="Q607" s="34">
        <v>-0.25</v>
      </c>
      <c r="R607" s="38">
        <f t="shared" si="16"/>
        <v>0</v>
      </c>
      <c r="S607" s="8">
        <f>1-Português!$T607</f>
        <v>1</v>
      </c>
      <c r="T607" s="8">
        <f>IF(Português!$R607&lt;&gt;0,1,0)</f>
        <v>0</v>
      </c>
      <c r="U607" s="135"/>
      <c r="V607" s="135"/>
      <c r="Y607" s="3"/>
    </row>
    <row r="608" spans="1:25" ht="15" customHeight="1" x14ac:dyDescent="0.3">
      <c r="A608" s="151"/>
      <c r="B608" s="56"/>
      <c r="C608" s="45" t="s">
        <v>23</v>
      </c>
      <c r="D608" s="45"/>
      <c r="E608" s="190">
        <f>M606</f>
        <v>13.75</v>
      </c>
      <c r="F608" s="190"/>
      <c r="G608" s="190"/>
      <c r="H608" s="67"/>
      <c r="I608" s="57"/>
      <c r="J608" s="151"/>
      <c r="K608" s="78">
        <v>203</v>
      </c>
      <c r="L608" s="79">
        <v>42704</v>
      </c>
      <c r="M608" s="80">
        <v>13.75</v>
      </c>
      <c r="N608" s="80">
        <v>-0.25</v>
      </c>
      <c r="O608" s="80" t="str">
        <f>IF(COUNT(R606:R614)=COUNTIF(R606:R614,0),"Unanimidade",_xlfn.CONCAT(COUNTIF(R606:R614,0)," x ",COUNTIF(R606:R614,"&lt;&gt;0")))</f>
        <v>Unanimidade</v>
      </c>
      <c r="P608" s="33" t="s">
        <v>43</v>
      </c>
      <c r="Q608" s="34">
        <v>-0.25</v>
      </c>
      <c r="R608" s="38">
        <f t="shared" si="16"/>
        <v>0</v>
      </c>
      <c r="S608" s="8">
        <f>1-Português!$T608</f>
        <v>1</v>
      </c>
      <c r="T608" s="8">
        <f>IF(Português!$R608&lt;&gt;0,1,0)</f>
        <v>0</v>
      </c>
      <c r="U608" s="135"/>
      <c r="V608" s="135"/>
      <c r="Y608" s="3"/>
    </row>
    <row r="609" spans="1:25" ht="15" customHeight="1" x14ac:dyDescent="0.3">
      <c r="A609" s="151"/>
      <c r="B609" s="56"/>
      <c r="C609" s="191">
        <f>K606</f>
        <v>203</v>
      </c>
      <c r="D609" s="191"/>
      <c r="E609" s="190"/>
      <c r="F609" s="190"/>
      <c r="G609" s="190"/>
      <c r="H609" s="68" t="s">
        <v>25</v>
      </c>
      <c r="I609" s="57"/>
      <c r="J609" s="151"/>
      <c r="K609" s="78">
        <v>203</v>
      </c>
      <c r="L609" s="79">
        <v>42704</v>
      </c>
      <c r="M609" s="80">
        <v>13.75</v>
      </c>
      <c r="N609" s="80">
        <v>-0.25</v>
      </c>
      <c r="O609" s="80" t="str">
        <f>IF(COUNT(R606:R614)=COUNTIF(R606:R614,0),"Unanimidade",_xlfn.CONCAT(COUNTIF(R606:R614,0)," x ",COUNTIF(R606:R614,"&lt;&gt;0")))</f>
        <v>Unanimidade</v>
      </c>
      <c r="P609" s="33" t="s">
        <v>48</v>
      </c>
      <c r="Q609" s="34">
        <v>-0.25</v>
      </c>
      <c r="R609" s="38">
        <f t="shared" si="16"/>
        <v>0</v>
      </c>
      <c r="S609" s="8">
        <f>1-Português!$T609</f>
        <v>1</v>
      </c>
      <c r="T609" s="8">
        <f>IF(Português!$R609&lt;&gt;0,1,0)</f>
        <v>0</v>
      </c>
      <c r="U609" s="135"/>
      <c r="V609" s="135"/>
      <c r="Y609" s="3"/>
    </row>
    <row r="610" spans="1:25" ht="15" customHeight="1" x14ac:dyDescent="0.3">
      <c r="A610" s="151"/>
      <c r="B610" s="56"/>
      <c r="C610" s="191"/>
      <c r="D610" s="191"/>
      <c r="I610" s="57"/>
      <c r="J610" s="151"/>
      <c r="K610" s="78">
        <v>203</v>
      </c>
      <c r="L610" s="79">
        <v>42704</v>
      </c>
      <c r="M610" s="80">
        <v>13.75</v>
      </c>
      <c r="N610" s="80">
        <v>-0.25</v>
      </c>
      <c r="O610" s="80" t="str">
        <f>IF(COUNT(R606:R614)=COUNTIF(R606:R614,0),"Unanimidade",_xlfn.CONCAT(COUNTIF(R606:R614,0)," x ",COUNTIF(R606:R614,"&lt;&gt;0")))</f>
        <v>Unanimidade</v>
      </c>
      <c r="P610" s="33" t="s">
        <v>50</v>
      </c>
      <c r="Q610" s="34">
        <v>-0.25</v>
      </c>
      <c r="R610" s="38">
        <f t="shared" si="16"/>
        <v>0</v>
      </c>
      <c r="S610" s="8">
        <f>1-Português!$T610</f>
        <v>1</v>
      </c>
      <c r="T610" s="8">
        <f>IF(Português!$R610&lt;&gt;0,1,0)</f>
        <v>0</v>
      </c>
      <c r="U610" s="135"/>
      <c r="V610" s="135"/>
      <c r="Y610" s="3"/>
    </row>
    <row r="611" spans="1:25" ht="15" customHeight="1" x14ac:dyDescent="0.3">
      <c r="A611" s="151"/>
      <c r="B611" s="56"/>
      <c r="C611" s="44"/>
      <c r="D611" s="44"/>
      <c r="E611" s="72" t="s">
        <v>29</v>
      </c>
      <c r="F611" s="89" t="str">
        <f>IF(COUNT(R606:R614)=COUNTIF(R606:R614,0),"Unanimidade",_xlfn.CONCAT(COUNTIF(R606:R614,0)," x ",COUNTIF(R606:R614,"&lt;&gt;0")))</f>
        <v>Unanimidade</v>
      </c>
      <c r="G611" s="67"/>
      <c r="H611" s="67"/>
      <c r="I611" s="57">
        <f>M616</f>
        <v>14</v>
      </c>
      <c r="J611" s="151"/>
      <c r="K611" s="78">
        <v>203</v>
      </c>
      <c r="L611" s="79">
        <v>42704</v>
      </c>
      <c r="M611" s="80">
        <v>13.75</v>
      </c>
      <c r="N611" s="80">
        <v>-0.25</v>
      </c>
      <c r="O611" s="80" t="str">
        <f>IF(COUNT(R606:R614)=COUNTIF(R606:R614,0),"Unanimidade",_xlfn.CONCAT(COUNTIF(R606:R614,0)," x ",COUNTIF(R606:R614,"&lt;&gt;0")))</f>
        <v>Unanimidade</v>
      </c>
      <c r="P611" s="33" t="s">
        <v>30</v>
      </c>
      <c r="Q611" s="34">
        <v>-0.25</v>
      </c>
      <c r="R611" s="38">
        <f t="shared" si="16"/>
        <v>0</v>
      </c>
      <c r="S611" s="8">
        <f>1-Português!$T611</f>
        <v>1</v>
      </c>
      <c r="T611" s="8">
        <f>IF(Português!$R611&lt;&gt;0,1,0)</f>
        <v>0</v>
      </c>
      <c r="U611" s="135"/>
      <c r="V611" s="135"/>
      <c r="Y611" s="3"/>
    </row>
    <row r="612" spans="1:25" ht="15" customHeight="1" x14ac:dyDescent="0.3">
      <c r="A612" s="151"/>
      <c r="B612" s="56"/>
      <c r="C612" s="48">
        <f>L606</f>
        <v>42704</v>
      </c>
      <c r="D612" s="48"/>
      <c r="E612" s="72" t="s">
        <v>35</v>
      </c>
      <c r="F612" s="50">
        <f>M614-M615</f>
        <v>-0.25</v>
      </c>
      <c r="G612" s="49"/>
      <c r="H612" s="51"/>
      <c r="I612" s="57">
        <f>M615</f>
        <v>14</v>
      </c>
      <c r="J612" s="151"/>
      <c r="K612" s="78">
        <v>203</v>
      </c>
      <c r="L612" s="79">
        <v>42704</v>
      </c>
      <c r="M612" s="80">
        <v>13.75</v>
      </c>
      <c r="N612" s="80">
        <v>-0.25</v>
      </c>
      <c r="O612" s="80" t="str">
        <f>IF(COUNT(R606:R614)=COUNTIF(R606:R614,0),"Unanimidade",_xlfn.CONCAT(COUNTIF(R606:R614,0)," x ",COUNTIF(R606:R614,"&lt;&gt;0")))</f>
        <v>Unanimidade</v>
      </c>
      <c r="P612" s="33" t="s">
        <v>47</v>
      </c>
      <c r="Q612" s="34">
        <v>-0.25</v>
      </c>
      <c r="R612" s="38">
        <f t="shared" si="16"/>
        <v>0</v>
      </c>
      <c r="S612" s="8">
        <f>1-Português!$T612</f>
        <v>1</v>
      </c>
      <c r="T612" s="8">
        <f>IF(Português!$R612&lt;&gt;0,1,0)</f>
        <v>0</v>
      </c>
      <c r="U612" s="135"/>
      <c r="V612" s="135"/>
      <c r="Y612" s="3"/>
    </row>
    <row r="613" spans="1:25" ht="15" customHeight="1" x14ac:dyDescent="0.3">
      <c r="A613" s="151"/>
      <c r="B613" s="56"/>
      <c r="C613" s="70"/>
      <c r="D613" s="43"/>
      <c r="E613" s="43"/>
      <c r="F613" s="92"/>
      <c r="G613" s="50"/>
      <c r="H613" s="51"/>
      <c r="I613" s="57">
        <f>M614</f>
        <v>13.75</v>
      </c>
      <c r="J613" s="151"/>
      <c r="K613" s="78">
        <v>203</v>
      </c>
      <c r="L613" s="79">
        <v>42704</v>
      </c>
      <c r="M613" s="80">
        <v>13.75</v>
      </c>
      <c r="N613" s="80">
        <v>-0.25</v>
      </c>
      <c r="O613" s="80" t="str">
        <f>IF(COUNT(R606:R614)=COUNTIF(R606:R614,0),"Unanimidade",_xlfn.CONCAT(COUNTIF(R606:R614,0)," x ",COUNTIF(R606:R614,"&lt;&gt;0")))</f>
        <v>Unanimidade</v>
      </c>
      <c r="P613" s="33" t="s">
        <v>46</v>
      </c>
      <c r="Q613" s="34">
        <v>-0.25</v>
      </c>
      <c r="R613" s="38">
        <f t="shared" si="16"/>
        <v>0</v>
      </c>
      <c r="S613" s="8">
        <f>1-Português!$T613</f>
        <v>1</v>
      </c>
      <c r="T613" s="8">
        <f>IF(Português!$R613&lt;&gt;0,1,0)</f>
        <v>0</v>
      </c>
      <c r="U613" s="135"/>
      <c r="V613" s="135"/>
      <c r="Y613" s="3"/>
    </row>
    <row r="614" spans="1:25" ht="15" customHeight="1" thickBot="1" x14ac:dyDescent="0.35">
      <c r="A614" s="151"/>
      <c r="B614" s="58"/>
      <c r="C614" s="71"/>
      <c r="D614" s="59"/>
      <c r="E614" s="100"/>
      <c r="F614" s="100"/>
      <c r="G614" s="60"/>
      <c r="H614" s="61"/>
      <c r="I614" s="62">
        <f>M613</f>
        <v>13.75</v>
      </c>
      <c r="J614" s="151"/>
      <c r="K614" s="81">
        <v>203</v>
      </c>
      <c r="L614" s="82">
        <v>42704</v>
      </c>
      <c r="M614" s="83">
        <v>13.75</v>
      </c>
      <c r="N614" s="83">
        <v>-0.25</v>
      </c>
      <c r="O614" s="83" t="str">
        <f>IF(COUNT(R606:R614)=COUNTIF(R606:R614,0),"Unanimidade",_xlfn.CONCAT(COUNTIF(R606:R614,0)," x ",COUNTIF(R606:R614,"&lt;&gt;0")))</f>
        <v>Unanimidade</v>
      </c>
      <c r="P614" s="39" t="s">
        <v>44</v>
      </c>
      <c r="Q614" s="40">
        <v>-0.25</v>
      </c>
      <c r="R614" s="41">
        <f t="shared" si="16"/>
        <v>0</v>
      </c>
      <c r="S614" s="8">
        <f>1-Português!$T614</f>
        <v>1</v>
      </c>
      <c r="T614" s="8">
        <f>IF(Português!$R614&lt;&gt;0,1,0)</f>
        <v>0</v>
      </c>
      <c r="U614" s="135"/>
      <c r="V614" s="135"/>
      <c r="Y614" s="3"/>
    </row>
    <row r="615" spans="1:25" ht="15" customHeight="1" x14ac:dyDescent="0.3">
      <c r="A615" s="151"/>
      <c r="B615" s="53"/>
      <c r="C615" s="69"/>
      <c r="D615" s="54"/>
      <c r="E615" s="93"/>
      <c r="F615" s="94"/>
      <c r="G615" s="94"/>
      <c r="H615" s="99"/>
      <c r="I615" s="55"/>
      <c r="J615" s="151"/>
      <c r="K615" s="75">
        <v>202</v>
      </c>
      <c r="L615" s="76">
        <v>42662</v>
      </c>
      <c r="M615" s="77">
        <v>14</v>
      </c>
      <c r="N615" s="77">
        <v>-0.25</v>
      </c>
      <c r="O615" s="77" t="str">
        <f>IF(COUNT(R615:R623)=COUNTIF(R615:R623,0),"Unanimidade",_xlfn.CONCAT(COUNTIF(R615:R623,0)," x ",COUNTIF(R615:R623,"&lt;&gt;0")))</f>
        <v>Unanimidade</v>
      </c>
      <c r="P615" s="35" t="s">
        <v>45</v>
      </c>
      <c r="Q615" s="36">
        <v>-0.25</v>
      </c>
      <c r="R615" s="37">
        <f t="shared" si="16"/>
        <v>0</v>
      </c>
      <c r="S615" s="8">
        <f>1-Português!$T615</f>
        <v>1</v>
      </c>
      <c r="T615" s="8">
        <f>IF(Português!$R615&lt;&gt;0,1,0)</f>
        <v>0</v>
      </c>
      <c r="U615" s="135"/>
      <c r="V615" s="135"/>
      <c r="Y615" s="3"/>
    </row>
    <row r="616" spans="1:25" ht="15" customHeight="1" x14ac:dyDescent="0.3">
      <c r="A616" s="151"/>
      <c r="B616" s="56"/>
      <c r="C616" s="70"/>
      <c r="D616" s="43"/>
      <c r="E616" s="46"/>
      <c r="F616" s="90" t="str">
        <f>IF(M623=M624,"Manutenção em",IF(M623&gt;M624,"Aumento para","Redução para"))</f>
        <v>Redução para</v>
      </c>
      <c r="G616" s="47"/>
      <c r="H616" s="52"/>
      <c r="I616" s="57"/>
      <c r="J616" s="151"/>
      <c r="K616" s="78">
        <v>202</v>
      </c>
      <c r="L616" s="79">
        <v>42662</v>
      </c>
      <c r="M616" s="80">
        <v>14</v>
      </c>
      <c r="N616" s="80">
        <v>-0.25</v>
      </c>
      <c r="O616" s="80" t="str">
        <f>IF(COUNT(R615:R623)=COUNTIF(R615:R623,0),"Unanimidade",_xlfn.CONCAT(COUNTIF(R615:R623,0)," x ",COUNTIF(R615:R623,"&lt;&gt;0")))</f>
        <v>Unanimidade</v>
      </c>
      <c r="P616" s="33" t="s">
        <v>49</v>
      </c>
      <c r="Q616" s="34">
        <v>-0.25</v>
      </c>
      <c r="R616" s="38">
        <f t="shared" si="16"/>
        <v>0</v>
      </c>
      <c r="S616" s="8">
        <f>1-Português!$T616</f>
        <v>1</v>
      </c>
      <c r="T616" s="8">
        <f>IF(Português!$R616&lt;&gt;0,1,0)</f>
        <v>0</v>
      </c>
      <c r="U616" s="135"/>
      <c r="V616" s="135"/>
      <c r="Y616" s="3"/>
    </row>
    <row r="617" spans="1:25" ht="15" customHeight="1" x14ac:dyDescent="0.3">
      <c r="A617" s="151"/>
      <c r="B617" s="56"/>
      <c r="C617" s="45" t="s">
        <v>23</v>
      </c>
      <c r="D617" s="45"/>
      <c r="E617" s="190">
        <f>M615</f>
        <v>14</v>
      </c>
      <c r="F617" s="190"/>
      <c r="G617" s="190"/>
      <c r="H617" s="67"/>
      <c r="I617" s="57"/>
      <c r="J617" s="151"/>
      <c r="K617" s="78">
        <v>202</v>
      </c>
      <c r="L617" s="79">
        <v>42662</v>
      </c>
      <c r="M617" s="80">
        <v>14</v>
      </c>
      <c r="N617" s="80">
        <v>-0.25</v>
      </c>
      <c r="O617" s="80" t="str">
        <f>IF(COUNT(R615:R623)=COUNTIF(R615:R623,0),"Unanimidade",_xlfn.CONCAT(COUNTIF(R615:R623,0)," x ",COUNTIF(R615:R623,"&lt;&gt;0")))</f>
        <v>Unanimidade</v>
      </c>
      <c r="P617" s="33" t="s">
        <v>43</v>
      </c>
      <c r="Q617" s="34">
        <v>-0.25</v>
      </c>
      <c r="R617" s="38">
        <f t="shared" si="16"/>
        <v>0</v>
      </c>
      <c r="S617" s="8">
        <f>1-Português!$T617</f>
        <v>1</v>
      </c>
      <c r="T617" s="8">
        <f>IF(Português!$R617&lt;&gt;0,1,0)</f>
        <v>0</v>
      </c>
      <c r="U617" s="135"/>
      <c r="V617" s="135"/>
      <c r="Y617" s="3"/>
    </row>
    <row r="618" spans="1:25" ht="15" customHeight="1" x14ac:dyDescent="0.3">
      <c r="A618" s="151"/>
      <c r="B618" s="56"/>
      <c r="C618" s="191">
        <f>K615</f>
        <v>202</v>
      </c>
      <c r="D618" s="191"/>
      <c r="E618" s="190"/>
      <c r="F618" s="190"/>
      <c r="G618" s="190"/>
      <c r="H618" s="68" t="s">
        <v>25</v>
      </c>
      <c r="I618" s="57"/>
      <c r="J618" s="151"/>
      <c r="K618" s="78">
        <v>202</v>
      </c>
      <c r="L618" s="79">
        <v>42662</v>
      </c>
      <c r="M618" s="80">
        <v>14</v>
      </c>
      <c r="N618" s="80">
        <v>-0.25</v>
      </c>
      <c r="O618" s="80" t="str">
        <f>IF(COUNT(R615:R623)=COUNTIF(R615:R623,0),"Unanimidade",_xlfn.CONCAT(COUNTIF(R615:R623,0)," x ",COUNTIF(R615:R623,"&lt;&gt;0")))</f>
        <v>Unanimidade</v>
      </c>
      <c r="P618" s="33" t="s">
        <v>48</v>
      </c>
      <c r="Q618" s="34">
        <v>-0.25</v>
      </c>
      <c r="R618" s="38">
        <f t="shared" si="16"/>
        <v>0</v>
      </c>
      <c r="S618" s="8">
        <f>1-Português!$T618</f>
        <v>1</v>
      </c>
      <c r="T618" s="8">
        <f>IF(Português!$R618&lt;&gt;0,1,0)</f>
        <v>0</v>
      </c>
      <c r="U618" s="135"/>
      <c r="V618" s="135"/>
      <c r="Y618" s="3"/>
    </row>
    <row r="619" spans="1:25" ht="15" customHeight="1" x14ac:dyDescent="0.3">
      <c r="A619" s="151"/>
      <c r="B619" s="56"/>
      <c r="C619" s="191"/>
      <c r="D619" s="191"/>
      <c r="I619" s="57"/>
      <c r="J619" s="151"/>
      <c r="K619" s="78">
        <v>202</v>
      </c>
      <c r="L619" s="79">
        <v>42662</v>
      </c>
      <c r="M619" s="80">
        <v>14</v>
      </c>
      <c r="N619" s="80">
        <v>-0.25</v>
      </c>
      <c r="O619" s="80" t="str">
        <f>IF(COUNT(R615:R623)=COUNTIF(R615:R623,0),"Unanimidade",_xlfn.CONCAT(COUNTIF(R615:R623,0)," x ",COUNTIF(R615:R623,"&lt;&gt;0")))</f>
        <v>Unanimidade</v>
      </c>
      <c r="P619" s="33" t="s">
        <v>50</v>
      </c>
      <c r="Q619" s="34">
        <v>-0.25</v>
      </c>
      <c r="R619" s="38">
        <f t="shared" si="16"/>
        <v>0</v>
      </c>
      <c r="S619" s="8">
        <f>1-Português!$T619</f>
        <v>1</v>
      </c>
      <c r="T619" s="8">
        <f>IF(Português!$R619&lt;&gt;0,1,0)</f>
        <v>0</v>
      </c>
      <c r="U619" s="135"/>
      <c r="V619" s="135"/>
      <c r="Y619" s="3"/>
    </row>
    <row r="620" spans="1:25" ht="15" customHeight="1" x14ac:dyDescent="0.3">
      <c r="A620" s="151"/>
      <c r="B620" s="56"/>
      <c r="C620" s="44"/>
      <c r="D620" s="44"/>
      <c r="E620" s="72" t="s">
        <v>29</v>
      </c>
      <c r="F620" s="89" t="str">
        <f>IF(COUNT(R615:R623)=COUNTIF(R615:R623,0),"Unanimidade",_xlfn.CONCAT(COUNTIF(R615:R623,0)," x ",COUNTIF(R615:R623,"&lt;&gt;0")))</f>
        <v>Unanimidade</v>
      </c>
      <c r="G620" s="67"/>
      <c r="H620" s="67"/>
      <c r="I620" s="57">
        <f>M625</f>
        <v>14.25</v>
      </c>
      <c r="J620" s="151"/>
      <c r="K620" s="78">
        <v>202</v>
      </c>
      <c r="L620" s="79">
        <v>42662</v>
      </c>
      <c r="M620" s="80">
        <v>14</v>
      </c>
      <c r="N620" s="80">
        <v>-0.25</v>
      </c>
      <c r="O620" s="80" t="str">
        <f>IF(COUNT(R615:R623)=COUNTIF(R615:R623,0),"Unanimidade",_xlfn.CONCAT(COUNTIF(R615:R623,0)," x ",COUNTIF(R615:R623,"&lt;&gt;0")))</f>
        <v>Unanimidade</v>
      </c>
      <c r="P620" s="33" t="s">
        <v>30</v>
      </c>
      <c r="Q620" s="34">
        <v>-0.25</v>
      </c>
      <c r="R620" s="38">
        <f t="shared" si="16"/>
        <v>0</v>
      </c>
      <c r="S620" s="8">
        <f>1-Português!$T620</f>
        <v>1</v>
      </c>
      <c r="T620" s="8">
        <f>IF(Português!$R620&lt;&gt;0,1,0)</f>
        <v>0</v>
      </c>
      <c r="U620" s="135"/>
      <c r="V620" s="135"/>
      <c r="Y620" s="3"/>
    </row>
    <row r="621" spans="1:25" ht="15" customHeight="1" x14ac:dyDescent="0.3">
      <c r="A621" s="151"/>
      <c r="B621" s="56"/>
      <c r="C621" s="48">
        <f>L615</f>
        <v>42662</v>
      </c>
      <c r="D621" s="48"/>
      <c r="E621" s="72" t="s">
        <v>35</v>
      </c>
      <c r="F621" s="50">
        <f>M623-M624</f>
        <v>-0.25</v>
      </c>
      <c r="G621" s="49"/>
      <c r="H621" s="51"/>
      <c r="I621" s="57">
        <f>M624</f>
        <v>14.25</v>
      </c>
      <c r="J621" s="151"/>
      <c r="K621" s="78">
        <v>202</v>
      </c>
      <c r="L621" s="79">
        <v>42662</v>
      </c>
      <c r="M621" s="80">
        <v>14</v>
      </c>
      <c r="N621" s="80">
        <v>-0.25</v>
      </c>
      <c r="O621" s="80" t="str">
        <f>IF(COUNT(R615:R623)=COUNTIF(R615:R623,0),"Unanimidade",_xlfn.CONCAT(COUNTIF(R615:R623,0)," x ",COUNTIF(R615:R623,"&lt;&gt;0")))</f>
        <v>Unanimidade</v>
      </c>
      <c r="P621" s="33" t="s">
        <v>47</v>
      </c>
      <c r="Q621" s="34">
        <v>-0.25</v>
      </c>
      <c r="R621" s="38">
        <f t="shared" si="16"/>
        <v>0</v>
      </c>
      <c r="S621" s="8">
        <f>1-Português!$T621</f>
        <v>1</v>
      </c>
      <c r="T621" s="8">
        <f>IF(Português!$R621&lt;&gt;0,1,0)</f>
        <v>0</v>
      </c>
      <c r="U621" s="135"/>
      <c r="V621" s="135"/>
      <c r="Y621" s="3"/>
    </row>
    <row r="622" spans="1:25" ht="15" customHeight="1" x14ac:dyDescent="0.3">
      <c r="A622" s="151"/>
      <c r="B622" s="56"/>
      <c r="C622" s="70"/>
      <c r="D622" s="43"/>
      <c r="E622" s="43"/>
      <c r="F622" s="92"/>
      <c r="G622" s="50"/>
      <c r="H622" s="51"/>
      <c r="I622" s="57">
        <f>M623</f>
        <v>14</v>
      </c>
      <c r="J622" s="151"/>
      <c r="K622" s="78">
        <v>202</v>
      </c>
      <c r="L622" s="79">
        <v>42662</v>
      </c>
      <c r="M622" s="80">
        <v>14</v>
      </c>
      <c r="N622" s="80">
        <v>-0.25</v>
      </c>
      <c r="O622" s="80" t="str">
        <f>IF(COUNT(R615:R623)=COUNTIF(R615:R623,0),"Unanimidade",_xlfn.CONCAT(COUNTIF(R615:R623,0)," x ",COUNTIF(R615:R623,"&lt;&gt;0")))</f>
        <v>Unanimidade</v>
      </c>
      <c r="P622" s="33" t="s">
        <v>46</v>
      </c>
      <c r="Q622" s="34">
        <v>-0.25</v>
      </c>
      <c r="R622" s="38">
        <f t="shared" si="16"/>
        <v>0</v>
      </c>
      <c r="S622" s="8">
        <f>1-Português!$T622</f>
        <v>1</v>
      </c>
      <c r="T622" s="8">
        <f>IF(Português!$R622&lt;&gt;0,1,0)</f>
        <v>0</v>
      </c>
      <c r="U622" s="135"/>
      <c r="V622" s="135"/>
      <c r="Y622" s="3"/>
    </row>
    <row r="623" spans="1:25" ht="15" customHeight="1" thickBot="1" x14ac:dyDescent="0.35">
      <c r="A623" s="151"/>
      <c r="B623" s="58"/>
      <c r="C623" s="71"/>
      <c r="D623" s="59"/>
      <c r="E623" s="100"/>
      <c r="F623" s="100"/>
      <c r="G623" s="60"/>
      <c r="H623" s="61"/>
      <c r="I623" s="62">
        <f>M622</f>
        <v>14</v>
      </c>
      <c r="J623" s="151"/>
      <c r="K623" s="81">
        <v>202</v>
      </c>
      <c r="L623" s="82">
        <v>42662</v>
      </c>
      <c r="M623" s="83">
        <v>14</v>
      </c>
      <c r="N623" s="83">
        <v>-0.25</v>
      </c>
      <c r="O623" s="83" t="str">
        <f>IF(COUNT(R615:R623)=COUNTIF(R615:R623,0),"Unanimidade",_xlfn.CONCAT(COUNTIF(R615:R623,0)," x ",COUNTIF(R615:R623,"&lt;&gt;0")))</f>
        <v>Unanimidade</v>
      </c>
      <c r="P623" s="39" t="s">
        <v>44</v>
      </c>
      <c r="Q623" s="40">
        <v>-0.25</v>
      </c>
      <c r="R623" s="41">
        <f t="shared" si="16"/>
        <v>0</v>
      </c>
      <c r="S623" s="8">
        <f>1-Português!$T623</f>
        <v>1</v>
      </c>
      <c r="T623" s="8">
        <f>IF(Português!$R623&lt;&gt;0,1,0)</f>
        <v>0</v>
      </c>
      <c r="U623" s="135"/>
      <c r="V623" s="135"/>
      <c r="Y623" s="3"/>
    </row>
    <row r="624" spans="1:25" ht="15" customHeight="1" x14ac:dyDescent="0.3">
      <c r="A624" s="151"/>
      <c r="B624" s="53"/>
      <c r="C624" s="69"/>
      <c r="D624" s="54"/>
      <c r="E624" s="93"/>
      <c r="F624" s="94"/>
      <c r="G624" s="94"/>
      <c r="H624" s="99"/>
      <c r="I624" s="55"/>
      <c r="J624" s="151"/>
      <c r="K624" s="75">
        <v>201</v>
      </c>
      <c r="L624" s="76">
        <v>42613</v>
      </c>
      <c r="M624" s="77">
        <v>14.25</v>
      </c>
      <c r="N624" s="77">
        <v>0</v>
      </c>
      <c r="O624" s="77" t="str">
        <f>IF(COUNT(R624:R632)=COUNTIF(R624:R632,0),"Unanimidade",_xlfn.CONCAT(COUNTIF(R624:R632,0)," x ",COUNTIF(R624:R632,"&lt;&gt;0")))</f>
        <v>Unanimidade</v>
      </c>
      <c r="P624" s="35" t="s">
        <v>45</v>
      </c>
      <c r="Q624" s="36">
        <v>0</v>
      </c>
      <c r="R624" s="37">
        <f t="shared" si="16"/>
        <v>0</v>
      </c>
      <c r="S624" s="8">
        <f>1-Português!$T624</f>
        <v>1</v>
      </c>
      <c r="T624" s="8">
        <f>IF(Português!$R624&lt;&gt;0,1,0)</f>
        <v>0</v>
      </c>
      <c r="U624" s="135"/>
      <c r="V624" s="135"/>
      <c r="Y624" s="3"/>
    </row>
    <row r="625" spans="1:25" ht="15" customHeight="1" x14ac:dyDescent="0.3">
      <c r="A625" s="151"/>
      <c r="B625" s="56"/>
      <c r="C625" s="70"/>
      <c r="D625" s="43"/>
      <c r="E625" s="46"/>
      <c r="F625" s="90" t="str">
        <f>IF(M632=M633,"Manutenção em",IF(M632&gt;M633,"Aumento para","Redução para"))</f>
        <v>Manutenção em</v>
      </c>
      <c r="G625" s="47"/>
      <c r="H625" s="52"/>
      <c r="I625" s="57"/>
      <c r="J625" s="151"/>
      <c r="K625" s="78">
        <v>201</v>
      </c>
      <c r="L625" s="79">
        <v>42613</v>
      </c>
      <c r="M625" s="80">
        <v>14.25</v>
      </c>
      <c r="N625" s="80">
        <v>0</v>
      </c>
      <c r="O625" s="80" t="str">
        <f>IF(COUNT(R624:R632)=COUNTIF(R624:R632,0),"Unanimidade",_xlfn.CONCAT(COUNTIF(R624:R632,0)," x ",COUNTIF(R624:R632,"&lt;&gt;0")))</f>
        <v>Unanimidade</v>
      </c>
      <c r="P625" s="33" t="s">
        <v>49</v>
      </c>
      <c r="Q625" s="34">
        <v>0</v>
      </c>
      <c r="R625" s="38">
        <f t="shared" si="16"/>
        <v>0</v>
      </c>
      <c r="S625" s="8">
        <f>1-Português!$T625</f>
        <v>1</v>
      </c>
      <c r="T625" s="8">
        <f>IF(Português!$R625&lt;&gt;0,1,0)</f>
        <v>0</v>
      </c>
      <c r="U625" s="135"/>
      <c r="V625" s="135"/>
      <c r="Y625" s="3"/>
    </row>
    <row r="626" spans="1:25" ht="15" customHeight="1" x14ac:dyDescent="0.3">
      <c r="A626" s="151"/>
      <c r="B626" s="56"/>
      <c r="C626" s="45" t="s">
        <v>23</v>
      </c>
      <c r="D626" s="45"/>
      <c r="E626" s="190">
        <f>M624</f>
        <v>14.25</v>
      </c>
      <c r="F626" s="190"/>
      <c r="G626" s="190"/>
      <c r="H626" s="67"/>
      <c r="I626" s="57"/>
      <c r="J626" s="151"/>
      <c r="K626" s="78">
        <v>201</v>
      </c>
      <c r="L626" s="79">
        <v>42613</v>
      </c>
      <c r="M626" s="80">
        <v>14.25</v>
      </c>
      <c r="N626" s="80">
        <v>0</v>
      </c>
      <c r="O626" s="80" t="str">
        <f>IF(COUNT(R624:R632)=COUNTIF(R624:R632,0),"Unanimidade",_xlfn.CONCAT(COUNTIF(R624:R632,0)," x ",COUNTIF(R624:R632,"&lt;&gt;0")))</f>
        <v>Unanimidade</v>
      </c>
      <c r="P626" s="33" t="s">
        <v>43</v>
      </c>
      <c r="Q626" s="34">
        <v>0</v>
      </c>
      <c r="R626" s="38">
        <f t="shared" si="16"/>
        <v>0</v>
      </c>
      <c r="S626" s="8">
        <f>1-Português!$T626</f>
        <v>1</v>
      </c>
      <c r="T626" s="8">
        <f>IF(Português!$R626&lt;&gt;0,1,0)</f>
        <v>0</v>
      </c>
      <c r="U626" s="135"/>
      <c r="V626" s="135"/>
      <c r="Y626" s="3"/>
    </row>
    <row r="627" spans="1:25" ht="15" customHeight="1" x14ac:dyDescent="0.3">
      <c r="A627" s="151"/>
      <c r="B627" s="56"/>
      <c r="C627" s="191">
        <f>K624</f>
        <v>201</v>
      </c>
      <c r="D627" s="191"/>
      <c r="E627" s="190"/>
      <c r="F627" s="190"/>
      <c r="G627" s="190"/>
      <c r="H627" s="68" t="s">
        <v>25</v>
      </c>
      <c r="I627" s="57"/>
      <c r="J627" s="151"/>
      <c r="K627" s="78">
        <v>201</v>
      </c>
      <c r="L627" s="79">
        <v>42613</v>
      </c>
      <c r="M627" s="80">
        <v>14.25</v>
      </c>
      <c r="N627" s="80">
        <v>0</v>
      </c>
      <c r="O627" s="80" t="str">
        <f>IF(COUNT(R624:R632)=COUNTIF(R624:R632,0),"Unanimidade",_xlfn.CONCAT(COUNTIF(R624:R632,0)," x ",COUNTIF(R624:R632,"&lt;&gt;0")))</f>
        <v>Unanimidade</v>
      </c>
      <c r="P627" s="33" t="s">
        <v>48</v>
      </c>
      <c r="Q627" s="34">
        <v>0</v>
      </c>
      <c r="R627" s="38">
        <f t="shared" si="16"/>
        <v>0</v>
      </c>
      <c r="S627" s="8">
        <f>1-Português!$T627</f>
        <v>1</v>
      </c>
      <c r="T627" s="8">
        <f>IF(Português!$R627&lt;&gt;0,1,0)</f>
        <v>0</v>
      </c>
      <c r="U627" s="135"/>
      <c r="V627" s="135"/>
      <c r="Y627" s="3"/>
    </row>
    <row r="628" spans="1:25" ht="15" customHeight="1" x14ac:dyDescent="0.3">
      <c r="A628" s="151"/>
      <c r="B628" s="56"/>
      <c r="C628" s="191"/>
      <c r="D628" s="191"/>
      <c r="I628" s="57"/>
      <c r="J628" s="151"/>
      <c r="K628" s="78">
        <v>201</v>
      </c>
      <c r="L628" s="79">
        <v>42613</v>
      </c>
      <c r="M628" s="80">
        <v>14.25</v>
      </c>
      <c r="N628" s="80">
        <v>0</v>
      </c>
      <c r="O628" s="80" t="str">
        <f>IF(COUNT(R624:R632)=COUNTIF(R624:R632,0),"Unanimidade",_xlfn.CONCAT(COUNTIF(R624:R632,0)," x ",COUNTIF(R624:R632,"&lt;&gt;0")))</f>
        <v>Unanimidade</v>
      </c>
      <c r="P628" s="33" t="s">
        <v>50</v>
      </c>
      <c r="Q628" s="34">
        <v>0</v>
      </c>
      <c r="R628" s="38">
        <f t="shared" si="16"/>
        <v>0</v>
      </c>
      <c r="S628" s="8">
        <f>1-Português!$T628</f>
        <v>1</v>
      </c>
      <c r="T628" s="8">
        <f>IF(Português!$R628&lt;&gt;0,1,0)</f>
        <v>0</v>
      </c>
      <c r="U628" s="135"/>
      <c r="V628" s="135"/>
      <c r="Y628" s="3"/>
    </row>
    <row r="629" spans="1:25" ht="15" customHeight="1" x14ac:dyDescent="0.3">
      <c r="A629" s="151"/>
      <c r="B629" s="56"/>
      <c r="C629" s="44"/>
      <c r="D629" s="44"/>
      <c r="E629" s="72" t="s">
        <v>29</v>
      </c>
      <c r="F629" s="89" t="str">
        <f>IF(COUNT(R624:R632)=COUNTIF(R624:R632,0),"Unanimidade",_xlfn.CONCAT(COUNTIF(R624:R632,0)," x ",COUNTIF(R624:R632,"&lt;&gt;0")))</f>
        <v>Unanimidade</v>
      </c>
      <c r="G629" s="67"/>
      <c r="H629" s="67"/>
      <c r="I629" s="57">
        <f>M634</f>
        <v>14.25</v>
      </c>
      <c r="J629" s="151"/>
      <c r="K629" s="78">
        <v>201</v>
      </c>
      <c r="L629" s="79">
        <v>42613</v>
      </c>
      <c r="M629" s="80">
        <v>14.25</v>
      </c>
      <c r="N629" s="80">
        <v>0</v>
      </c>
      <c r="O629" s="80" t="str">
        <f>IF(COUNT(R624:R632)=COUNTIF(R624:R632,0),"Unanimidade",_xlfn.CONCAT(COUNTIF(R624:R632,0)," x ",COUNTIF(R624:R632,"&lt;&gt;0")))</f>
        <v>Unanimidade</v>
      </c>
      <c r="P629" s="33" t="s">
        <v>30</v>
      </c>
      <c r="Q629" s="34">
        <v>0</v>
      </c>
      <c r="R629" s="38">
        <f t="shared" si="16"/>
        <v>0</v>
      </c>
      <c r="S629" s="8">
        <f>1-Português!$T629</f>
        <v>1</v>
      </c>
      <c r="T629" s="8">
        <f>IF(Português!$R629&lt;&gt;0,1,0)</f>
        <v>0</v>
      </c>
      <c r="U629" s="135"/>
      <c r="V629" s="135"/>
      <c r="Y629" s="3"/>
    </row>
    <row r="630" spans="1:25" ht="15" customHeight="1" x14ac:dyDescent="0.3">
      <c r="A630" s="151"/>
      <c r="B630" s="56"/>
      <c r="C630" s="48">
        <f>L624</f>
        <v>42613</v>
      </c>
      <c r="D630" s="48"/>
      <c r="E630" s="72" t="s">
        <v>35</v>
      </c>
      <c r="F630" s="50">
        <f>M632-M633</f>
        <v>0</v>
      </c>
      <c r="G630" s="49"/>
      <c r="H630" s="51"/>
      <c r="I630" s="57">
        <f>M633</f>
        <v>14.25</v>
      </c>
      <c r="J630" s="151"/>
      <c r="K630" s="78">
        <v>201</v>
      </c>
      <c r="L630" s="79">
        <v>42613</v>
      </c>
      <c r="M630" s="80">
        <v>14.25</v>
      </c>
      <c r="N630" s="80">
        <v>0</v>
      </c>
      <c r="O630" s="80" t="str">
        <f>IF(COUNT(R624:R632)=COUNTIF(R624:R632,0),"Unanimidade",_xlfn.CONCAT(COUNTIF(R624:R632,0)," x ",COUNTIF(R624:R632,"&lt;&gt;0")))</f>
        <v>Unanimidade</v>
      </c>
      <c r="P630" s="33" t="s">
        <v>47</v>
      </c>
      <c r="Q630" s="34">
        <v>0</v>
      </c>
      <c r="R630" s="38">
        <f t="shared" si="16"/>
        <v>0</v>
      </c>
      <c r="S630" s="8">
        <f>1-Português!$T630</f>
        <v>1</v>
      </c>
      <c r="T630" s="8">
        <f>IF(Português!$R630&lt;&gt;0,1,0)</f>
        <v>0</v>
      </c>
      <c r="U630" s="135"/>
      <c r="V630" s="135"/>
      <c r="Y630" s="3"/>
    </row>
    <row r="631" spans="1:25" ht="15" customHeight="1" x14ac:dyDescent="0.3">
      <c r="A631" s="151"/>
      <c r="B631" s="56"/>
      <c r="C631" s="70"/>
      <c r="D631" s="43"/>
      <c r="E631" s="43"/>
      <c r="F631" s="92"/>
      <c r="G631" s="50"/>
      <c r="H631" s="51"/>
      <c r="I631" s="57">
        <f>M632</f>
        <v>14.25</v>
      </c>
      <c r="J631" s="151"/>
      <c r="K631" s="78">
        <v>201</v>
      </c>
      <c r="L631" s="79">
        <v>42613</v>
      </c>
      <c r="M631" s="80">
        <v>14.25</v>
      </c>
      <c r="N631" s="80">
        <v>0</v>
      </c>
      <c r="O631" s="80" t="str">
        <f>IF(COUNT(R624:R632)=COUNTIF(R624:R632,0),"Unanimidade",_xlfn.CONCAT(COUNTIF(R624:R632,0)," x ",COUNTIF(R624:R632,"&lt;&gt;0")))</f>
        <v>Unanimidade</v>
      </c>
      <c r="P631" s="33" t="s">
        <v>46</v>
      </c>
      <c r="Q631" s="34">
        <v>0</v>
      </c>
      <c r="R631" s="38">
        <f t="shared" si="16"/>
        <v>0</v>
      </c>
      <c r="S631" s="8">
        <f>1-Português!$T631</f>
        <v>1</v>
      </c>
      <c r="T631" s="8">
        <f>IF(Português!$R631&lt;&gt;0,1,0)</f>
        <v>0</v>
      </c>
      <c r="U631" s="135"/>
      <c r="V631" s="135"/>
      <c r="Y631" s="3"/>
    </row>
    <row r="632" spans="1:25" ht="15" customHeight="1" thickBot="1" x14ac:dyDescent="0.35">
      <c r="A632" s="151"/>
      <c r="B632" s="58"/>
      <c r="C632" s="71"/>
      <c r="D632" s="59"/>
      <c r="E632" s="100"/>
      <c r="F632" s="100"/>
      <c r="G632" s="60"/>
      <c r="H632" s="61"/>
      <c r="I632" s="62">
        <f>M631</f>
        <v>14.25</v>
      </c>
      <c r="J632" s="151"/>
      <c r="K632" s="81">
        <v>201</v>
      </c>
      <c r="L632" s="82">
        <v>42613</v>
      </c>
      <c r="M632" s="83">
        <v>14.25</v>
      </c>
      <c r="N632" s="83">
        <v>0</v>
      </c>
      <c r="O632" s="83" t="str">
        <f>IF(COUNT(R624:R632)=COUNTIF(R624:R632,0),"Unanimidade",_xlfn.CONCAT(COUNTIF(R624:R632,0)," x ",COUNTIF(R624:R632,"&lt;&gt;0")))</f>
        <v>Unanimidade</v>
      </c>
      <c r="P632" s="39" t="s">
        <v>44</v>
      </c>
      <c r="Q632" s="40">
        <v>0</v>
      </c>
      <c r="R632" s="41">
        <f t="shared" si="16"/>
        <v>0</v>
      </c>
      <c r="S632" s="8">
        <f>1-Português!$T632</f>
        <v>1</v>
      </c>
      <c r="T632" s="8">
        <f>IF(Português!$R632&lt;&gt;0,1,0)</f>
        <v>0</v>
      </c>
      <c r="U632" s="135"/>
      <c r="V632" s="135"/>
      <c r="Y632" s="3"/>
    </row>
    <row r="633" spans="1:25" ht="15" customHeight="1" x14ac:dyDescent="0.3">
      <c r="A633" s="151"/>
      <c r="B633" s="53"/>
      <c r="C633" s="69"/>
      <c r="D633" s="54"/>
      <c r="E633" s="93"/>
      <c r="F633" s="94"/>
      <c r="G633" s="94"/>
      <c r="H633" s="99"/>
      <c r="I633" s="55"/>
      <c r="J633" s="151"/>
      <c r="K633" s="75">
        <v>200</v>
      </c>
      <c r="L633" s="76">
        <v>42571</v>
      </c>
      <c r="M633" s="77">
        <v>14.25</v>
      </c>
      <c r="N633" s="77">
        <v>0</v>
      </c>
      <c r="O633" s="77" t="str">
        <f>IF(COUNT(R633:R641)=COUNTIF(R633:R641,0),"Unanimidade",_xlfn.CONCAT(COUNTIF(R633:R641,0)," x ",COUNTIF(R633:R641,"&lt;&gt;0")))</f>
        <v>Unanimidade</v>
      </c>
      <c r="P633" s="35" t="s">
        <v>45</v>
      </c>
      <c r="Q633" s="36">
        <v>0</v>
      </c>
      <c r="R633" s="37">
        <f t="shared" si="16"/>
        <v>0</v>
      </c>
      <c r="S633" s="8">
        <f>1-Português!$T633</f>
        <v>1</v>
      </c>
      <c r="T633" s="8">
        <f>IF(Português!$R633&lt;&gt;0,1,0)</f>
        <v>0</v>
      </c>
      <c r="U633" s="135"/>
      <c r="V633" s="135"/>
      <c r="Y633" s="3"/>
    </row>
    <row r="634" spans="1:25" ht="15" customHeight="1" x14ac:dyDescent="0.3">
      <c r="A634" s="151"/>
      <c r="B634" s="56"/>
      <c r="C634" s="70"/>
      <c r="D634" s="43"/>
      <c r="E634" s="46"/>
      <c r="F634" s="90" t="str">
        <f>IF(M641=M642,"Manutenção em",IF(M641&gt;M642,"Aumento para","Redução para"))</f>
        <v>Manutenção em</v>
      </c>
      <c r="G634" s="47"/>
      <c r="H634" s="52"/>
      <c r="I634" s="57"/>
      <c r="J634" s="151"/>
      <c r="K634" s="78">
        <v>200</v>
      </c>
      <c r="L634" s="79">
        <v>42571</v>
      </c>
      <c r="M634" s="80">
        <v>14.25</v>
      </c>
      <c r="N634" s="80">
        <v>0</v>
      </c>
      <c r="O634" s="80" t="str">
        <f>IF(COUNT(R633:R641)=COUNTIF(R633:R641,0),"Unanimidade",_xlfn.CONCAT(COUNTIF(R633:R641,0)," x ",COUNTIF(R633:R641,"&lt;&gt;0")))</f>
        <v>Unanimidade</v>
      </c>
      <c r="P634" s="33" t="s">
        <v>49</v>
      </c>
      <c r="Q634" s="34">
        <v>0</v>
      </c>
      <c r="R634" s="38">
        <f t="shared" si="16"/>
        <v>0</v>
      </c>
      <c r="S634" s="8">
        <f>1-Português!$T634</f>
        <v>1</v>
      </c>
      <c r="T634" s="8">
        <f>IF(Português!$R634&lt;&gt;0,1,0)</f>
        <v>0</v>
      </c>
      <c r="U634" s="135"/>
      <c r="V634" s="135"/>
      <c r="Y634" s="3"/>
    </row>
    <row r="635" spans="1:25" ht="15" customHeight="1" x14ac:dyDescent="0.3">
      <c r="A635" s="151"/>
      <c r="B635" s="56"/>
      <c r="C635" s="45" t="s">
        <v>23</v>
      </c>
      <c r="D635" s="45"/>
      <c r="E635" s="190">
        <f>M633</f>
        <v>14.25</v>
      </c>
      <c r="F635" s="190"/>
      <c r="G635" s="190"/>
      <c r="H635" s="67"/>
      <c r="I635" s="57"/>
      <c r="J635" s="151"/>
      <c r="K635" s="78">
        <v>200</v>
      </c>
      <c r="L635" s="79">
        <v>42571</v>
      </c>
      <c r="M635" s="80">
        <v>14.25</v>
      </c>
      <c r="N635" s="80">
        <v>0</v>
      </c>
      <c r="O635" s="80" t="str">
        <f>IF(COUNT(R633:R641)=COUNTIF(R633:R641,0),"Unanimidade",_xlfn.CONCAT(COUNTIF(R633:R641,0)," x ",COUNTIF(R633:R641,"&lt;&gt;0")))</f>
        <v>Unanimidade</v>
      </c>
      <c r="P635" s="33" t="s">
        <v>43</v>
      </c>
      <c r="Q635" s="34">
        <v>0</v>
      </c>
      <c r="R635" s="38">
        <f t="shared" si="16"/>
        <v>0</v>
      </c>
      <c r="S635" s="8">
        <f>1-Português!$T635</f>
        <v>1</v>
      </c>
      <c r="T635" s="8">
        <f>IF(Português!$R635&lt;&gt;0,1,0)</f>
        <v>0</v>
      </c>
      <c r="U635" s="135"/>
      <c r="V635" s="135"/>
      <c r="Y635" s="3"/>
    </row>
    <row r="636" spans="1:25" ht="15" customHeight="1" x14ac:dyDescent="0.3">
      <c r="A636" s="151"/>
      <c r="B636" s="56"/>
      <c r="C636" s="191">
        <f>K633</f>
        <v>200</v>
      </c>
      <c r="D636" s="191"/>
      <c r="E636" s="190"/>
      <c r="F636" s="190"/>
      <c r="G636" s="190"/>
      <c r="H636" s="68" t="s">
        <v>25</v>
      </c>
      <c r="I636" s="57"/>
      <c r="J636" s="151"/>
      <c r="K636" s="78">
        <v>200</v>
      </c>
      <c r="L636" s="79">
        <v>42571</v>
      </c>
      <c r="M636" s="80">
        <v>14.25</v>
      </c>
      <c r="N636" s="80">
        <v>0</v>
      </c>
      <c r="O636" s="80" t="str">
        <f>IF(COUNT(R633:R641)=COUNTIF(R633:R641,0),"Unanimidade",_xlfn.CONCAT(COUNTIF(R633:R641,0)," x ",COUNTIF(R633:R641,"&lt;&gt;0")))</f>
        <v>Unanimidade</v>
      </c>
      <c r="P636" s="33" t="s">
        <v>48</v>
      </c>
      <c r="Q636" s="34">
        <v>0</v>
      </c>
      <c r="R636" s="38">
        <f t="shared" si="16"/>
        <v>0</v>
      </c>
      <c r="S636" s="8">
        <f>1-Português!$T636</f>
        <v>1</v>
      </c>
      <c r="T636" s="8">
        <f>IF(Português!$R636&lt;&gt;0,1,0)</f>
        <v>0</v>
      </c>
      <c r="U636" s="135"/>
      <c r="V636" s="135"/>
      <c r="Y636" s="3"/>
    </row>
    <row r="637" spans="1:25" ht="15" customHeight="1" x14ac:dyDescent="0.3">
      <c r="A637" s="151"/>
      <c r="B637" s="56"/>
      <c r="C637" s="191"/>
      <c r="D637" s="191"/>
      <c r="I637" s="57"/>
      <c r="J637" s="151"/>
      <c r="K637" s="78">
        <v>200</v>
      </c>
      <c r="L637" s="79">
        <v>42571</v>
      </c>
      <c r="M637" s="80">
        <v>14.25</v>
      </c>
      <c r="N637" s="80">
        <v>0</v>
      </c>
      <c r="O637" s="80" t="str">
        <f>IF(COUNT(R633:R641)=COUNTIF(R633:R641,0),"Unanimidade",_xlfn.CONCAT(COUNTIF(R633:R641,0)," x ",COUNTIF(R633:R641,"&lt;&gt;0")))</f>
        <v>Unanimidade</v>
      </c>
      <c r="P637" s="33" t="s">
        <v>50</v>
      </c>
      <c r="Q637" s="34">
        <v>0</v>
      </c>
      <c r="R637" s="38">
        <f t="shared" si="16"/>
        <v>0</v>
      </c>
      <c r="S637" s="8">
        <f>1-Português!$T637</f>
        <v>1</v>
      </c>
      <c r="T637" s="8">
        <f>IF(Português!$R637&lt;&gt;0,1,0)</f>
        <v>0</v>
      </c>
      <c r="U637" s="135"/>
      <c r="V637" s="135"/>
      <c r="Y637" s="3"/>
    </row>
    <row r="638" spans="1:25" ht="15" customHeight="1" x14ac:dyDescent="0.3">
      <c r="A638" s="151"/>
      <c r="B638" s="56"/>
      <c r="C638" s="44"/>
      <c r="D638" s="44"/>
      <c r="E638" s="72" t="s">
        <v>29</v>
      </c>
      <c r="F638" s="89" t="str">
        <f>IF(COUNT(R633:R641)=COUNTIF(R633:R641,0),"Unanimidade",_xlfn.CONCAT(COUNTIF(R633:R641,0)," x ",COUNTIF(R633:R641,"&lt;&gt;0")))</f>
        <v>Unanimidade</v>
      </c>
      <c r="G638" s="67"/>
      <c r="H638" s="67"/>
      <c r="I638" s="57">
        <f>M643</f>
        <v>14.25</v>
      </c>
      <c r="J638" s="151"/>
      <c r="K638" s="78">
        <v>200</v>
      </c>
      <c r="L638" s="79">
        <v>42571</v>
      </c>
      <c r="M638" s="80">
        <v>14.25</v>
      </c>
      <c r="N638" s="80">
        <v>0</v>
      </c>
      <c r="O638" s="80" t="str">
        <f>IF(COUNT(R633:R641)=COUNTIF(R633:R641,0),"Unanimidade",_xlfn.CONCAT(COUNTIF(R633:R641,0)," x ",COUNTIF(R633:R641,"&lt;&gt;0")))</f>
        <v>Unanimidade</v>
      </c>
      <c r="P638" s="33" t="s">
        <v>30</v>
      </c>
      <c r="Q638" s="34">
        <v>0</v>
      </c>
      <c r="R638" s="38">
        <f t="shared" si="16"/>
        <v>0</v>
      </c>
      <c r="S638" s="8">
        <f>1-Português!$T638</f>
        <v>1</v>
      </c>
      <c r="T638" s="8">
        <f>IF(Português!$R638&lt;&gt;0,1,0)</f>
        <v>0</v>
      </c>
      <c r="U638" s="135"/>
      <c r="V638" s="135"/>
      <c r="Y638" s="3"/>
    </row>
    <row r="639" spans="1:25" ht="15" customHeight="1" x14ac:dyDescent="0.3">
      <c r="A639" s="151"/>
      <c r="B639" s="56"/>
      <c r="C639" s="48">
        <f>L633</f>
        <v>42571</v>
      </c>
      <c r="D639" s="48"/>
      <c r="E639" s="72" t="s">
        <v>35</v>
      </c>
      <c r="F639" s="50">
        <f>M641-M642</f>
        <v>0</v>
      </c>
      <c r="G639" s="49"/>
      <c r="H639" s="51"/>
      <c r="I639" s="57">
        <f>M642</f>
        <v>14.25</v>
      </c>
      <c r="J639" s="151"/>
      <c r="K639" s="78">
        <v>200</v>
      </c>
      <c r="L639" s="79">
        <v>42571</v>
      </c>
      <c r="M639" s="80">
        <v>14.25</v>
      </c>
      <c r="N639" s="80">
        <v>0</v>
      </c>
      <c r="O639" s="80" t="str">
        <f>IF(COUNT(R633:R641)=COUNTIF(R633:R641,0),"Unanimidade",_xlfn.CONCAT(COUNTIF(R633:R641,0)," x ",COUNTIF(R633:R641,"&lt;&gt;0")))</f>
        <v>Unanimidade</v>
      </c>
      <c r="P639" s="33" t="s">
        <v>47</v>
      </c>
      <c r="Q639" s="34">
        <v>0</v>
      </c>
      <c r="R639" s="38">
        <f t="shared" si="16"/>
        <v>0</v>
      </c>
      <c r="S639" s="8">
        <f>1-Português!$T639</f>
        <v>1</v>
      </c>
      <c r="T639" s="8">
        <f>IF(Português!$R639&lt;&gt;0,1,0)</f>
        <v>0</v>
      </c>
      <c r="U639" s="135"/>
      <c r="V639" s="135"/>
      <c r="Y639" s="3"/>
    </row>
    <row r="640" spans="1:25" ht="15" customHeight="1" x14ac:dyDescent="0.3">
      <c r="A640" s="151"/>
      <c r="B640" s="56"/>
      <c r="C640" s="70"/>
      <c r="D640" s="43"/>
      <c r="E640" s="43"/>
      <c r="F640" s="92"/>
      <c r="G640" s="50"/>
      <c r="H640" s="51"/>
      <c r="I640" s="57">
        <f>M641</f>
        <v>14.25</v>
      </c>
      <c r="J640" s="151"/>
      <c r="K640" s="78">
        <v>200</v>
      </c>
      <c r="L640" s="79">
        <v>42571</v>
      </c>
      <c r="M640" s="80">
        <v>14.25</v>
      </c>
      <c r="N640" s="80">
        <v>0</v>
      </c>
      <c r="O640" s="80" t="str">
        <f>IF(COUNT(R633:R641)=COUNTIF(R633:R641,0),"Unanimidade",_xlfn.CONCAT(COUNTIF(R633:R641,0)," x ",COUNTIF(R633:R641,"&lt;&gt;0")))</f>
        <v>Unanimidade</v>
      </c>
      <c r="P640" s="33" t="s">
        <v>46</v>
      </c>
      <c r="Q640" s="34">
        <v>0</v>
      </c>
      <c r="R640" s="38">
        <f t="shared" si="16"/>
        <v>0</v>
      </c>
      <c r="S640" s="8">
        <f>1-Português!$T640</f>
        <v>1</v>
      </c>
      <c r="T640" s="8">
        <f>IF(Português!$R640&lt;&gt;0,1,0)</f>
        <v>0</v>
      </c>
      <c r="U640" s="135"/>
      <c r="V640" s="135"/>
      <c r="Y640" s="3"/>
    </row>
    <row r="641" spans="1:25" ht="15" customHeight="1" thickBot="1" x14ac:dyDescent="0.35">
      <c r="A641" s="151"/>
      <c r="B641" s="58"/>
      <c r="C641" s="71"/>
      <c r="D641" s="59"/>
      <c r="E641" s="100"/>
      <c r="F641" s="100"/>
      <c r="G641" s="60"/>
      <c r="H641" s="61"/>
      <c r="I641" s="62">
        <f>M640</f>
        <v>14.25</v>
      </c>
      <c r="J641" s="151"/>
      <c r="K641" s="81">
        <v>200</v>
      </c>
      <c r="L641" s="82">
        <v>42571</v>
      </c>
      <c r="M641" s="83">
        <v>14.25</v>
      </c>
      <c r="N641" s="83">
        <v>0</v>
      </c>
      <c r="O641" s="83" t="str">
        <f>IF(COUNT(R633:R641)=COUNTIF(R633:R641,0),"Unanimidade",_xlfn.CONCAT(COUNTIF(R633:R641,0)," x ",COUNTIF(R633:R641,"&lt;&gt;0")))</f>
        <v>Unanimidade</v>
      </c>
      <c r="P641" s="39" t="s">
        <v>44</v>
      </c>
      <c r="Q641" s="40">
        <v>0</v>
      </c>
      <c r="R641" s="41">
        <f t="shared" si="16"/>
        <v>0</v>
      </c>
      <c r="S641" s="8">
        <f>1-Português!$T641</f>
        <v>1</v>
      </c>
      <c r="T641" s="8">
        <f>IF(Português!$R641&lt;&gt;0,1,0)</f>
        <v>0</v>
      </c>
      <c r="U641" s="135"/>
      <c r="V641" s="135"/>
      <c r="Y641" s="3"/>
    </row>
    <row r="642" spans="1:25" ht="15" customHeight="1" x14ac:dyDescent="0.3">
      <c r="A642" s="151"/>
      <c r="B642" s="53"/>
      <c r="C642" s="69"/>
      <c r="D642" s="54"/>
      <c r="E642" s="93"/>
      <c r="F642" s="94"/>
      <c r="G642" s="94"/>
      <c r="H642" s="99"/>
      <c r="I642" s="55"/>
      <c r="J642" s="151"/>
      <c r="K642" s="75">
        <v>199</v>
      </c>
      <c r="L642" s="76">
        <v>42529</v>
      </c>
      <c r="M642" s="77">
        <v>14.25</v>
      </c>
      <c r="N642" s="77">
        <v>0</v>
      </c>
      <c r="O642" s="77" t="str">
        <f>IF(COUNT(R642:R649)=COUNTIF(R642:R649,0),"Unanimidade",_xlfn.CONCAT(COUNTIF(R642:R649,0)," x ",COUNTIF(R642:R649,"&lt;&gt;0")))</f>
        <v>Unanimidade</v>
      </c>
      <c r="P642" s="35" t="s">
        <v>51</v>
      </c>
      <c r="Q642" s="36">
        <v>0</v>
      </c>
      <c r="R642" s="37">
        <f t="shared" si="16"/>
        <v>0</v>
      </c>
      <c r="S642" s="8">
        <f>1-Português!$T642</f>
        <v>1</v>
      </c>
      <c r="T642" s="8">
        <f>IF(Português!$R642&lt;&gt;0,1,0)</f>
        <v>0</v>
      </c>
      <c r="U642" s="135"/>
      <c r="V642" s="135"/>
      <c r="Y642" s="3"/>
    </row>
    <row r="643" spans="1:25" ht="15" customHeight="1" x14ac:dyDescent="0.3">
      <c r="A643" s="151"/>
      <c r="B643" s="56"/>
      <c r="C643" s="70"/>
      <c r="D643" s="43"/>
      <c r="E643" s="46"/>
      <c r="F643" s="90" t="str">
        <f>IF(M649=M650,"Manutenção em",IF(M649&gt;M650,"Aumento para","Redução para"))</f>
        <v>Manutenção em</v>
      </c>
      <c r="G643" s="47"/>
      <c r="H643" s="52"/>
      <c r="I643" s="57"/>
      <c r="J643" s="151"/>
      <c r="K643" s="78">
        <v>199</v>
      </c>
      <c r="L643" s="79">
        <v>42529</v>
      </c>
      <c r="M643" s="80">
        <v>14.25</v>
      </c>
      <c r="N643" s="80">
        <v>0</v>
      </c>
      <c r="O643" s="80" t="str">
        <f>IF(COUNT(R642:R649)=COUNTIF(R642:R649,0),"Unanimidade",_xlfn.CONCAT(COUNTIF(R642:R649,0)," x ",COUNTIF(R642:R649,"&lt;&gt;0")))</f>
        <v>Unanimidade</v>
      </c>
      <c r="P643" s="33" t="s">
        <v>52</v>
      </c>
      <c r="Q643" s="34">
        <v>0</v>
      </c>
      <c r="R643" s="38">
        <f t="shared" si="16"/>
        <v>0</v>
      </c>
      <c r="S643" s="8">
        <f>1-Português!$T643</f>
        <v>1</v>
      </c>
      <c r="T643" s="8">
        <f>IF(Português!$R643&lt;&gt;0,1,0)</f>
        <v>0</v>
      </c>
      <c r="U643" s="135"/>
      <c r="V643" s="135"/>
      <c r="Y643" s="3"/>
    </row>
    <row r="644" spans="1:25" ht="15" customHeight="1" x14ac:dyDescent="0.3">
      <c r="A644" s="151"/>
      <c r="B644" s="56"/>
      <c r="C644" s="45" t="s">
        <v>23</v>
      </c>
      <c r="D644" s="45"/>
      <c r="E644" s="190">
        <f>M642</f>
        <v>14.25</v>
      </c>
      <c r="F644" s="190"/>
      <c r="G644" s="190"/>
      <c r="H644" s="67"/>
      <c r="I644" s="57"/>
      <c r="J644" s="151"/>
      <c r="K644" s="78">
        <v>199</v>
      </c>
      <c r="L644" s="79">
        <v>42529</v>
      </c>
      <c r="M644" s="80">
        <v>14.25</v>
      </c>
      <c r="N644" s="80">
        <v>0</v>
      </c>
      <c r="O644" s="80" t="str">
        <f>IF(COUNT(R642:R649)=COUNTIF(R642:R649,0),"Unanimidade",_xlfn.CONCAT(COUNTIF(R642:R649,0)," x ",COUNTIF(R642:R649,"&lt;&gt;0")))</f>
        <v>Unanimidade</v>
      </c>
      <c r="P644" s="33" t="s">
        <v>53</v>
      </c>
      <c r="Q644" s="34">
        <v>0</v>
      </c>
      <c r="R644" s="38">
        <f t="shared" si="16"/>
        <v>0</v>
      </c>
      <c r="S644" s="8">
        <f>1-Português!$T644</f>
        <v>1</v>
      </c>
      <c r="T644" s="8">
        <f>IF(Português!$R644&lt;&gt;0,1,0)</f>
        <v>0</v>
      </c>
      <c r="U644" s="135"/>
      <c r="V644" s="135"/>
      <c r="Y644" s="3"/>
    </row>
    <row r="645" spans="1:25" ht="15" customHeight="1" x14ac:dyDescent="0.3">
      <c r="A645" s="151"/>
      <c r="B645" s="56"/>
      <c r="C645" s="191">
        <f>K642</f>
        <v>199</v>
      </c>
      <c r="D645" s="191"/>
      <c r="E645" s="190"/>
      <c r="F645" s="190"/>
      <c r="G645" s="190"/>
      <c r="H645" s="68" t="s">
        <v>25</v>
      </c>
      <c r="I645" s="57"/>
      <c r="J645" s="151"/>
      <c r="K645" s="78">
        <v>199</v>
      </c>
      <c r="L645" s="79">
        <v>42529</v>
      </c>
      <c r="M645" s="80">
        <v>14.25</v>
      </c>
      <c r="N645" s="80">
        <v>0</v>
      </c>
      <c r="O645" s="80" t="str">
        <f>IF(COUNT(R642:R649)=COUNTIF(R642:R649,0),"Unanimidade",_xlfn.CONCAT(COUNTIF(R642:R649,0)," x ",COUNTIF(R642:R649,"&lt;&gt;0")))</f>
        <v>Unanimidade</v>
      </c>
      <c r="P645" s="33" t="s">
        <v>49</v>
      </c>
      <c r="Q645" s="34">
        <v>0</v>
      </c>
      <c r="R645" s="38">
        <f t="shared" si="16"/>
        <v>0</v>
      </c>
      <c r="S645" s="8">
        <f>1-Português!$T645</f>
        <v>1</v>
      </c>
      <c r="T645" s="8">
        <f>IF(Português!$R645&lt;&gt;0,1,0)</f>
        <v>0</v>
      </c>
      <c r="U645" s="135"/>
      <c r="V645" s="135"/>
      <c r="Y645" s="3"/>
    </row>
    <row r="646" spans="1:25" ht="15" customHeight="1" x14ac:dyDescent="0.3">
      <c r="A646" s="151"/>
      <c r="B646" s="56"/>
      <c r="C646" s="191"/>
      <c r="D646" s="191"/>
      <c r="I646" s="57">
        <f>M651</f>
        <v>14.25</v>
      </c>
      <c r="J646" s="151"/>
      <c r="K646" s="78">
        <v>199</v>
      </c>
      <c r="L646" s="79">
        <v>42529</v>
      </c>
      <c r="M646" s="80">
        <v>14.25</v>
      </c>
      <c r="N646" s="80">
        <v>0</v>
      </c>
      <c r="O646" s="80" t="str">
        <f>IF(COUNT(R642:R649)=COUNTIF(R642:R649,0),"Unanimidade",_xlfn.CONCAT(COUNTIF(R642:R649,0)," x ",COUNTIF(R642:R649,"&lt;&gt;0")))</f>
        <v>Unanimidade</v>
      </c>
      <c r="P646" s="33" t="s">
        <v>50</v>
      </c>
      <c r="Q646" s="34">
        <v>0</v>
      </c>
      <c r="R646" s="38">
        <f t="shared" si="16"/>
        <v>0</v>
      </c>
      <c r="S646" s="8">
        <f>1-Português!$T646</f>
        <v>1</v>
      </c>
      <c r="T646" s="8">
        <f>IF(Português!$R646&lt;&gt;0,1,0)</f>
        <v>0</v>
      </c>
      <c r="U646" s="135"/>
      <c r="V646" s="135"/>
      <c r="Y646" s="3"/>
    </row>
    <row r="647" spans="1:25" ht="15" customHeight="1" x14ac:dyDescent="0.3">
      <c r="A647" s="151"/>
      <c r="B647" s="56"/>
      <c r="C647" s="44"/>
      <c r="D647" s="44"/>
      <c r="E647" s="72" t="s">
        <v>29</v>
      </c>
      <c r="F647" s="89" t="str">
        <f>IF(COUNT(R642:R650)=COUNTIF(R642:R650,0),"Unanimidade",_xlfn.CONCAT(COUNTIF(R642:R650,0)," x ",COUNTIF(R642:R650,"&lt;&gt;0")))</f>
        <v>Unanimidade</v>
      </c>
      <c r="G647" s="67"/>
      <c r="H647" s="67"/>
      <c r="I647" s="57">
        <f>M650</f>
        <v>14.25</v>
      </c>
      <c r="J647" s="151"/>
      <c r="K647" s="78">
        <v>199</v>
      </c>
      <c r="L647" s="79">
        <v>42529</v>
      </c>
      <c r="M647" s="80">
        <v>14.25</v>
      </c>
      <c r="N647" s="80">
        <v>0</v>
      </c>
      <c r="O647" s="80" t="str">
        <f>IF(COUNT(R642:R649)=COUNTIF(R642:R649,0),"Unanimidade",_xlfn.CONCAT(COUNTIF(R642:R649,0)," x ",COUNTIF(R642:R649,"&lt;&gt;0")))</f>
        <v>Unanimidade</v>
      </c>
      <c r="P647" s="33" t="s">
        <v>30</v>
      </c>
      <c r="Q647" s="34">
        <v>0</v>
      </c>
      <c r="R647" s="38">
        <f t="shared" si="16"/>
        <v>0</v>
      </c>
      <c r="S647" s="8">
        <f>1-Português!$T647</f>
        <v>1</v>
      </c>
      <c r="T647" s="8">
        <f>IF(Português!$R647&lt;&gt;0,1,0)</f>
        <v>0</v>
      </c>
      <c r="U647" s="135"/>
      <c r="V647" s="135"/>
      <c r="Y647" s="3"/>
    </row>
    <row r="648" spans="1:25" ht="15" customHeight="1" x14ac:dyDescent="0.3">
      <c r="A648" s="151"/>
      <c r="B648" s="56"/>
      <c r="C648" s="48">
        <f>L642</f>
        <v>42529</v>
      </c>
      <c r="D648" s="48"/>
      <c r="E648" s="72" t="s">
        <v>35</v>
      </c>
      <c r="F648" s="50">
        <f>M649-M650</f>
        <v>0</v>
      </c>
      <c r="G648" s="49"/>
      <c r="H648" s="51"/>
      <c r="I648" s="57">
        <f>M649</f>
        <v>14.25</v>
      </c>
      <c r="J648" s="151"/>
      <c r="K648" s="78">
        <v>199</v>
      </c>
      <c r="L648" s="79">
        <v>42529</v>
      </c>
      <c r="M648" s="80">
        <v>14.25</v>
      </c>
      <c r="N648" s="80">
        <v>0</v>
      </c>
      <c r="O648" s="80" t="str">
        <f>IF(COUNT(R642:R649)=COUNTIF(R642:R649,0),"Unanimidade",_xlfn.CONCAT(COUNTIF(R642:R649,0)," x ",COUNTIF(R642:R649,"&lt;&gt;0")))</f>
        <v>Unanimidade</v>
      </c>
      <c r="P648" s="33" t="s">
        <v>46</v>
      </c>
      <c r="Q648" s="34">
        <v>0</v>
      </c>
      <c r="R648" s="38">
        <f t="shared" si="16"/>
        <v>0</v>
      </c>
      <c r="S648" s="8">
        <f>1-Português!$T648</f>
        <v>1</v>
      </c>
      <c r="T648" s="8">
        <f>IF(Português!$R648&lt;&gt;0,1,0)</f>
        <v>0</v>
      </c>
      <c r="U648" s="135"/>
      <c r="V648" s="135"/>
      <c r="Y648" s="3"/>
    </row>
    <row r="649" spans="1:25" ht="15" customHeight="1" thickBot="1" x14ac:dyDescent="0.35">
      <c r="A649" s="151"/>
      <c r="B649" s="56"/>
      <c r="C649" s="70"/>
      <c r="D649" s="43"/>
      <c r="E649" s="43"/>
      <c r="F649" s="92"/>
      <c r="G649" s="50"/>
      <c r="H649" s="51"/>
      <c r="I649" s="57">
        <f>M648</f>
        <v>14.25</v>
      </c>
      <c r="J649" s="151"/>
      <c r="K649" s="81">
        <v>199</v>
      </c>
      <c r="L649" s="82">
        <v>42529</v>
      </c>
      <c r="M649" s="83">
        <v>14.25</v>
      </c>
      <c r="N649" s="83">
        <v>0</v>
      </c>
      <c r="O649" s="83" t="str">
        <f>IF(COUNT(R642:R649)=COUNTIF(R642:R649,0),"Unanimidade",_xlfn.CONCAT(COUNTIF(R642:R649,0)," x ",COUNTIF(R642:R649,"&lt;&gt;0")))</f>
        <v>Unanimidade</v>
      </c>
      <c r="P649" s="39" t="s">
        <v>54</v>
      </c>
      <c r="Q649" s="40">
        <v>0</v>
      </c>
      <c r="R649" s="41">
        <f t="shared" si="16"/>
        <v>0</v>
      </c>
      <c r="S649" s="8">
        <f>1-Português!$T649</f>
        <v>1</v>
      </c>
      <c r="T649" s="8">
        <f>IF(Português!$R649&lt;&gt;0,1,0)</f>
        <v>0</v>
      </c>
      <c r="U649" s="135"/>
      <c r="V649" s="135"/>
      <c r="Y649" s="3"/>
    </row>
    <row r="650" spans="1:25" ht="15" customHeight="1" x14ac:dyDescent="0.3">
      <c r="A650" s="151"/>
      <c r="B650" s="53"/>
      <c r="C650" s="69"/>
      <c r="D650" s="54"/>
      <c r="E650" s="93"/>
      <c r="F650" s="94"/>
      <c r="G650" s="94"/>
      <c r="H650" s="99"/>
      <c r="I650" s="55"/>
      <c r="J650" s="151"/>
      <c r="K650" s="75">
        <v>198</v>
      </c>
      <c r="L650" s="76">
        <v>42487</v>
      </c>
      <c r="M650" s="77">
        <v>14.25</v>
      </c>
      <c r="N650" s="77">
        <v>0</v>
      </c>
      <c r="O650" s="77" t="str">
        <f>IF(COUNT(R650:R657)=COUNTIF(R650:R657,0),"Unanimidade",_xlfn.CONCAT(COUNTIF(R650:R657,0)," x ",COUNTIF(R650:R657,"&lt;&gt;0")))</f>
        <v>Unanimidade</v>
      </c>
      <c r="P650" s="35" t="s">
        <v>51</v>
      </c>
      <c r="Q650" s="36">
        <v>0</v>
      </c>
      <c r="R650" s="37">
        <f t="shared" si="16"/>
        <v>0</v>
      </c>
      <c r="S650" s="8">
        <f>1-Português!$T650</f>
        <v>1</v>
      </c>
      <c r="T650" s="8">
        <f>IF(Português!$R650&lt;&gt;0,1,0)</f>
        <v>0</v>
      </c>
      <c r="U650" s="135"/>
      <c r="V650" s="135"/>
      <c r="Y650" s="3"/>
    </row>
    <row r="651" spans="1:25" ht="15" customHeight="1" x14ac:dyDescent="0.3">
      <c r="A651" s="151"/>
      <c r="B651" s="56"/>
      <c r="C651" s="70"/>
      <c r="D651" s="43"/>
      <c r="E651" s="46"/>
      <c r="F651" s="90" t="str">
        <f>IF(M657=M658,"Manutenção em",IF(M657&gt;M658,"Aumento para","Redução para"))</f>
        <v>Manutenção em</v>
      </c>
      <c r="G651" s="47"/>
      <c r="H651" s="52"/>
      <c r="I651" s="57"/>
      <c r="J651" s="151"/>
      <c r="K651" s="78">
        <v>198</v>
      </c>
      <c r="L651" s="79">
        <v>42487</v>
      </c>
      <c r="M651" s="80">
        <v>14.25</v>
      </c>
      <c r="N651" s="80">
        <v>0</v>
      </c>
      <c r="O651" s="80" t="str">
        <f>IF(COUNT(R650:R657)=COUNTIF(R650:R657,0),"Unanimidade",_xlfn.CONCAT(COUNTIF(R650:R657,0)," x ",COUNTIF(R650:R657,"&lt;&gt;0")))</f>
        <v>Unanimidade</v>
      </c>
      <c r="P651" s="33" t="s">
        <v>52</v>
      </c>
      <c r="Q651" s="34">
        <v>0</v>
      </c>
      <c r="R651" s="38">
        <f t="shared" si="16"/>
        <v>0</v>
      </c>
      <c r="S651" s="8">
        <f>1-Português!$T651</f>
        <v>1</v>
      </c>
      <c r="T651" s="8">
        <f>IF(Português!$R651&lt;&gt;0,1,0)</f>
        <v>0</v>
      </c>
      <c r="U651" s="135"/>
      <c r="V651" s="135"/>
      <c r="Y651" s="3"/>
    </row>
    <row r="652" spans="1:25" ht="15" customHeight="1" x14ac:dyDescent="0.3">
      <c r="A652" s="151"/>
      <c r="B652" s="56"/>
      <c r="C652" s="45" t="s">
        <v>23</v>
      </c>
      <c r="D652" s="45"/>
      <c r="E652" s="190">
        <f>M650</f>
        <v>14.25</v>
      </c>
      <c r="F652" s="190"/>
      <c r="G652" s="190"/>
      <c r="H652" s="67"/>
      <c r="I652" s="57"/>
      <c r="J652" s="151"/>
      <c r="K652" s="78">
        <v>198</v>
      </c>
      <c r="L652" s="79">
        <v>42487</v>
      </c>
      <c r="M652" s="80">
        <v>14.25</v>
      </c>
      <c r="N652" s="80">
        <v>0</v>
      </c>
      <c r="O652" s="80" t="str">
        <f>IF(COUNT(R650:R657)=COUNTIF(R650:R657,0),"Unanimidade",_xlfn.CONCAT(COUNTIF(R650:R657,0)," x ",COUNTIF(R650:R657,"&lt;&gt;0")))</f>
        <v>Unanimidade</v>
      </c>
      <c r="P652" s="33" t="s">
        <v>53</v>
      </c>
      <c r="Q652" s="34">
        <v>0</v>
      </c>
      <c r="R652" s="38">
        <f t="shared" si="16"/>
        <v>0</v>
      </c>
      <c r="S652" s="8">
        <f>1-Português!$T652</f>
        <v>1</v>
      </c>
      <c r="T652" s="8">
        <f>IF(Português!$R652&lt;&gt;0,1,0)</f>
        <v>0</v>
      </c>
      <c r="U652" s="135"/>
      <c r="V652" s="135"/>
      <c r="Y652" s="3"/>
    </row>
    <row r="653" spans="1:25" ht="15" customHeight="1" x14ac:dyDescent="0.3">
      <c r="A653" s="151"/>
      <c r="B653" s="56"/>
      <c r="C653" s="191">
        <f>K650</f>
        <v>198</v>
      </c>
      <c r="D653" s="191"/>
      <c r="E653" s="190"/>
      <c r="F653" s="190"/>
      <c r="G653" s="190"/>
      <c r="H653" s="68" t="s">
        <v>25</v>
      </c>
      <c r="I653" s="57"/>
      <c r="J653" s="151"/>
      <c r="K653" s="78">
        <v>198</v>
      </c>
      <c r="L653" s="79">
        <v>42487</v>
      </c>
      <c r="M653" s="80">
        <v>14.25</v>
      </c>
      <c r="N653" s="80">
        <v>0</v>
      </c>
      <c r="O653" s="80" t="str">
        <f>IF(COUNT(R650:R657)=COUNTIF(R650:R657,0),"Unanimidade",_xlfn.CONCAT(COUNTIF(R650:R657,0)," x ",COUNTIF(R650:R657,"&lt;&gt;0")))</f>
        <v>Unanimidade</v>
      </c>
      <c r="P653" s="33" t="s">
        <v>49</v>
      </c>
      <c r="Q653" s="34">
        <v>0</v>
      </c>
      <c r="R653" s="38">
        <f t="shared" si="16"/>
        <v>0</v>
      </c>
      <c r="S653" s="8">
        <f>1-Português!$T653</f>
        <v>1</v>
      </c>
      <c r="T653" s="8">
        <f>IF(Português!$R653&lt;&gt;0,1,0)</f>
        <v>0</v>
      </c>
      <c r="U653" s="135"/>
      <c r="V653" s="135"/>
      <c r="Y653" s="3"/>
    </row>
    <row r="654" spans="1:25" ht="15" customHeight="1" x14ac:dyDescent="0.3">
      <c r="A654" s="151"/>
      <c r="B654" s="56"/>
      <c r="C654" s="191"/>
      <c r="D654" s="191"/>
      <c r="I654" s="57">
        <f>M659</f>
        <v>14.25</v>
      </c>
      <c r="J654" s="151"/>
      <c r="K654" s="78">
        <v>198</v>
      </c>
      <c r="L654" s="79">
        <v>42487</v>
      </c>
      <c r="M654" s="80">
        <v>14.25</v>
      </c>
      <c r="N654" s="80">
        <v>0</v>
      </c>
      <c r="O654" s="80" t="str">
        <f>IF(COUNT(R650:R657)=COUNTIF(R650:R657,0),"Unanimidade",_xlfn.CONCAT(COUNTIF(R650:R657,0)," x ",COUNTIF(R650:R657,"&lt;&gt;0")))</f>
        <v>Unanimidade</v>
      </c>
      <c r="P654" s="33" t="s">
        <v>50</v>
      </c>
      <c r="Q654" s="34">
        <v>0</v>
      </c>
      <c r="R654" s="38">
        <f t="shared" si="16"/>
        <v>0</v>
      </c>
      <c r="S654" s="8">
        <f>1-Português!$T654</f>
        <v>1</v>
      </c>
      <c r="T654" s="8">
        <f>IF(Português!$R654&lt;&gt;0,1,0)</f>
        <v>0</v>
      </c>
      <c r="U654" s="135"/>
      <c r="V654" s="135"/>
      <c r="Y654" s="3"/>
    </row>
    <row r="655" spans="1:25" ht="15" customHeight="1" x14ac:dyDescent="0.3">
      <c r="A655" s="151"/>
      <c r="B655" s="56"/>
      <c r="C655" s="44"/>
      <c r="D655" s="44"/>
      <c r="E655" s="72" t="s">
        <v>29</v>
      </c>
      <c r="F655" s="89" t="str">
        <f>IF(COUNT(R650:R658)=COUNTIF(R650:R658,0),"Unanimidade",_xlfn.CONCAT(COUNTIF(R650:R658,0)," x ",COUNTIF(R650:R658,"&lt;&gt;0")))</f>
        <v>Unanimidade</v>
      </c>
      <c r="G655" s="67"/>
      <c r="H655" s="67"/>
      <c r="I655" s="57">
        <f>M658</f>
        <v>14.25</v>
      </c>
      <c r="J655" s="151"/>
      <c r="K655" s="78">
        <v>198</v>
      </c>
      <c r="L655" s="79">
        <v>42487</v>
      </c>
      <c r="M655" s="80">
        <v>14.25</v>
      </c>
      <c r="N655" s="80">
        <v>0</v>
      </c>
      <c r="O655" s="80" t="str">
        <f>IF(COUNT(R650:R657)=COUNTIF(R650:R657,0),"Unanimidade",_xlfn.CONCAT(COUNTIF(R650:R657,0)," x ",COUNTIF(R650:R657,"&lt;&gt;0")))</f>
        <v>Unanimidade</v>
      </c>
      <c r="P655" s="33" t="s">
        <v>30</v>
      </c>
      <c r="Q655" s="34">
        <v>0</v>
      </c>
      <c r="R655" s="38">
        <f t="shared" si="16"/>
        <v>0</v>
      </c>
      <c r="S655" s="8">
        <f>1-Português!$T655</f>
        <v>1</v>
      </c>
      <c r="T655" s="8">
        <f>IF(Português!$R655&lt;&gt;0,1,0)</f>
        <v>0</v>
      </c>
      <c r="U655" s="135"/>
      <c r="V655" s="135"/>
      <c r="Y655" s="3"/>
    </row>
    <row r="656" spans="1:25" ht="15" customHeight="1" x14ac:dyDescent="0.3">
      <c r="A656" s="151"/>
      <c r="B656" s="56"/>
      <c r="C656" s="48">
        <f>L650</f>
        <v>42487</v>
      </c>
      <c r="D656" s="48"/>
      <c r="E656" s="72" t="s">
        <v>35</v>
      </c>
      <c r="F656" s="50">
        <f>M657-M658</f>
        <v>0</v>
      </c>
      <c r="G656" s="49"/>
      <c r="H656" s="51"/>
      <c r="I656" s="57">
        <f>M657</f>
        <v>14.25</v>
      </c>
      <c r="J656" s="151"/>
      <c r="K656" s="78">
        <v>198</v>
      </c>
      <c r="L656" s="79">
        <v>42487</v>
      </c>
      <c r="M656" s="80">
        <v>14.25</v>
      </c>
      <c r="N656" s="80">
        <v>0</v>
      </c>
      <c r="O656" s="80" t="str">
        <f>IF(COUNT(R650:R657)=COUNTIF(R650:R657,0),"Unanimidade",_xlfn.CONCAT(COUNTIF(R650:R657,0)," x ",COUNTIF(R650:R657,"&lt;&gt;0")))</f>
        <v>Unanimidade</v>
      </c>
      <c r="P656" s="33" t="s">
        <v>46</v>
      </c>
      <c r="Q656" s="34">
        <v>0</v>
      </c>
      <c r="R656" s="38">
        <f t="shared" si="16"/>
        <v>0</v>
      </c>
      <c r="S656" s="8">
        <f>1-Português!$T656</f>
        <v>1</v>
      </c>
      <c r="T656" s="8">
        <f>IF(Português!$R656&lt;&gt;0,1,0)</f>
        <v>0</v>
      </c>
      <c r="U656" s="135"/>
      <c r="V656" s="135"/>
      <c r="Y656" s="3"/>
    </row>
    <row r="657" spans="1:25" ht="15" customHeight="1" thickBot="1" x14ac:dyDescent="0.35">
      <c r="A657" s="151"/>
      <c r="B657" s="56"/>
      <c r="C657" s="70"/>
      <c r="D657" s="43"/>
      <c r="E657" s="43"/>
      <c r="F657" s="92"/>
      <c r="G657" s="50"/>
      <c r="H657" s="51"/>
      <c r="I657" s="57">
        <f>M656</f>
        <v>14.25</v>
      </c>
      <c r="J657" s="151"/>
      <c r="K657" s="81">
        <v>198</v>
      </c>
      <c r="L657" s="82">
        <v>42487</v>
      </c>
      <c r="M657" s="83">
        <v>14.25</v>
      </c>
      <c r="N657" s="83">
        <v>0</v>
      </c>
      <c r="O657" s="83" t="str">
        <f>IF(COUNT(R650:R657)=COUNTIF(R650:R657,0),"Unanimidade",_xlfn.CONCAT(COUNTIF(R650:R657,0)," x ",COUNTIF(R650:R657,"&lt;&gt;0")))</f>
        <v>Unanimidade</v>
      </c>
      <c r="P657" s="39" t="s">
        <v>54</v>
      </c>
      <c r="Q657" s="40">
        <v>0</v>
      </c>
      <c r="R657" s="41">
        <f t="shared" si="16"/>
        <v>0</v>
      </c>
      <c r="S657" s="8">
        <f>1-Português!$T657</f>
        <v>1</v>
      </c>
      <c r="T657" s="8">
        <f>IF(Português!$R657&lt;&gt;0,1,0)</f>
        <v>0</v>
      </c>
      <c r="U657" s="135"/>
      <c r="V657" s="135"/>
      <c r="Y657" s="3"/>
    </row>
    <row r="658" spans="1:25" ht="15" customHeight="1" x14ac:dyDescent="0.3">
      <c r="A658" s="151"/>
      <c r="B658" s="53"/>
      <c r="C658" s="69"/>
      <c r="D658" s="54"/>
      <c r="E658" s="93"/>
      <c r="F658" s="94"/>
      <c r="G658" s="94"/>
      <c r="H658" s="99"/>
      <c r="I658" s="55"/>
      <c r="J658" s="151"/>
      <c r="K658" s="75">
        <v>197</v>
      </c>
      <c r="L658" s="76">
        <v>42431</v>
      </c>
      <c r="M658" s="77">
        <v>14.25</v>
      </c>
      <c r="N658" s="77">
        <v>0</v>
      </c>
      <c r="O658" s="77" t="str">
        <f>IF(COUNT(R658:R665)=COUNTIF(R658:R665,0),"Unanimidade",_xlfn.CONCAT(COUNTIF(R658:R665,0)," x ",COUNTIF(R658:R665,"&lt;&gt;0")))</f>
        <v>6 x 2</v>
      </c>
      <c r="P658" s="35" t="s">
        <v>51</v>
      </c>
      <c r="Q658" s="36">
        <v>0</v>
      </c>
      <c r="R658" s="37">
        <f t="shared" si="16"/>
        <v>0</v>
      </c>
      <c r="S658" s="8">
        <f>1-Português!$T658</f>
        <v>1</v>
      </c>
      <c r="T658" s="8">
        <f>IF(Português!$R658&lt;&gt;0,1,0)</f>
        <v>0</v>
      </c>
      <c r="U658" s="135"/>
      <c r="V658" s="135"/>
      <c r="Y658" s="3"/>
    </row>
    <row r="659" spans="1:25" ht="15" customHeight="1" x14ac:dyDescent="0.3">
      <c r="A659" s="151"/>
      <c r="B659" s="56"/>
      <c r="C659" s="70"/>
      <c r="D659" s="43"/>
      <c r="E659" s="46"/>
      <c r="F659" s="90" t="str">
        <f>IF(M665=M666,"Manutenção em",IF(M665&gt;M666,"Aumento para","Redução para"))</f>
        <v>Manutenção em</v>
      </c>
      <c r="G659" s="47"/>
      <c r="H659" s="52"/>
      <c r="I659" s="57"/>
      <c r="J659" s="151"/>
      <c r="K659" s="78">
        <v>197</v>
      </c>
      <c r="L659" s="79">
        <v>42431</v>
      </c>
      <c r="M659" s="80">
        <v>14.25</v>
      </c>
      <c r="N659" s="80">
        <v>0</v>
      </c>
      <c r="O659" s="80" t="str">
        <f>IF(COUNT(R658:R665)=COUNTIF(R658:R665,0),"Unanimidade",_xlfn.CONCAT(COUNTIF(R658:R665,0)," x ",COUNTIF(R658:R665,"&lt;&gt;0")))</f>
        <v>6 x 2</v>
      </c>
      <c r="P659" s="33" t="s">
        <v>52</v>
      </c>
      <c r="Q659" s="34">
        <v>0</v>
      </c>
      <c r="R659" s="38">
        <f t="shared" si="16"/>
        <v>0</v>
      </c>
      <c r="S659" s="8">
        <f>1-Português!$T659</f>
        <v>1</v>
      </c>
      <c r="T659" s="8">
        <f>IF(Português!$R659&lt;&gt;0,1,0)</f>
        <v>0</v>
      </c>
      <c r="U659" s="135"/>
      <c r="V659" s="135"/>
      <c r="Y659" s="3"/>
    </row>
    <row r="660" spans="1:25" ht="15" customHeight="1" x14ac:dyDescent="0.3">
      <c r="A660" s="151"/>
      <c r="B660" s="56"/>
      <c r="C660" s="45" t="s">
        <v>23</v>
      </c>
      <c r="D660" s="45"/>
      <c r="E660" s="190">
        <f>M658</f>
        <v>14.25</v>
      </c>
      <c r="F660" s="190"/>
      <c r="G660" s="190"/>
      <c r="H660" s="67"/>
      <c r="I660" s="57"/>
      <c r="J660" s="151"/>
      <c r="K660" s="78">
        <v>197</v>
      </c>
      <c r="L660" s="79">
        <v>42431</v>
      </c>
      <c r="M660" s="80">
        <v>14.25</v>
      </c>
      <c r="N660" s="80">
        <v>0</v>
      </c>
      <c r="O660" s="80" t="str">
        <f>IF(COUNT(R658:R665)=COUNTIF(R658:R665,0),"Unanimidade",_xlfn.CONCAT(COUNTIF(R658:R665,0)," x ",COUNTIF(R658:R665,"&lt;&gt;0")))</f>
        <v>6 x 2</v>
      </c>
      <c r="P660" s="33" t="s">
        <v>53</v>
      </c>
      <c r="Q660" s="34">
        <v>0</v>
      </c>
      <c r="R660" s="38">
        <f t="shared" si="16"/>
        <v>0</v>
      </c>
      <c r="S660" s="8">
        <f>1-Português!$T660</f>
        <v>1</v>
      </c>
      <c r="T660" s="8">
        <f>IF(Português!$R660&lt;&gt;0,1,0)</f>
        <v>0</v>
      </c>
      <c r="U660" s="135"/>
      <c r="V660" s="135"/>
      <c r="Y660" s="3"/>
    </row>
    <row r="661" spans="1:25" ht="15" customHeight="1" x14ac:dyDescent="0.3">
      <c r="A661" s="151"/>
      <c r="B661" s="56"/>
      <c r="C661" s="191">
        <f>K658</f>
        <v>197</v>
      </c>
      <c r="D661" s="191"/>
      <c r="E661" s="190"/>
      <c r="F661" s="190"/>
      <c r="G661" s="190"/>
      <c r="H661" s="68" t="s">
        <v>25</v>
      </c>
      <c r="I661" s="57"/>
      <c r="J661" s="151"/>
      <c r="K661" s="78">
        <v>197</v>
      </c>
      <c r="L661" s="79">
        <v>42431</v>
      </c>
      <c r="M661" s="80">
        <v>14.25</v>
      </c>
      <c r="N661" s="80">
        <v>0</v>
      </c>
      <c r="O661" s="80" t="str">
        <f>IF(COUNT(R658:R665)=COUNTIF(R658:R665,0),"Unanimidade",_xlfn.CONCAT(COUNTIF(R658:R665,0)," x ",COUNTIF(R658:R665,"&lt;&gt;0")))</f>
        <v>6 x 2</v>
      </c>
      <c r="P661" s="33" t="s">
        <v>49</v>
      </c>
      <c r="Q661" s="34">
        <v>0</v>
      </c>
      <c r="R661" s="38">
        <f t="shared" si="16"/>
        <v>0</v>
      </c>
      <c r="S661" s="8">
        <f>1-Português!$T661</f>
        <v>1</v>
      </c>
      <c r="T661" s="8">
        <f>IF(Português!$R661&lt;&gt;0,1,0)</f>
        <v>0</v>
      </c>
      <c r="U661" s="135"/>
      <c r="V661" s="135"/>
      <c r="Y661" s="3"/>
    </row>
    <row r="662" spans="1:25" ht="15" customHeight="1" x14ac:dyDescent="0.3">
      <c r="A662" s="151"/>
      <c r="B662" s="56"/>
      <c r="C662" s="191"/>
      <c r="D662" s="191"/>
      <c r="I662" s="57">
        <f>M667</f>
        <v>14.25</v>
      </c>
      <c r="J662" s="151"/>
      <c r="K662" s="78">
        <v>197</v>
      </c>
      <c r="L662" s="79">
        <v>42431</v>
      </c>
      <c r="M662" s="80">
        <v>14.25</v>
      </c>
      <c r="N662" s="80">
        <v>0</v>
      </c>
      <c r="O662" s="80" t="str">
        <f>IF(COUNT(R658:R665)=COUNTIF(R658:R665,0),"Unanimidade",_xlfn.CONCAT(COUNTIF(R658:R665,0)," x ",COUNTIF(R658:R665,"&lt;&gt;0")))</f>
        <v>6 x 2</v>
      </c>
      <c r="P662" s="33" t="s">
        <v>50</v>
      </c>
      <c r="Q662" s="34">
        <v>0</v>
      </c>
      <c r="R662" s="38">
        <f t="shared" si="16"/>
        <v>0</v>
      </c>
      <c r="S662" s="8">
        <f>1-Português!$T662</f>
        <v>1</v>
      </c>
      <c r="T662" s="8">
        <f>IF(Português!$R662&lt;&gt;0,1,0)</f>
        <v>0</v>
      </c>
      <c r="U662" s="135"/>
      <c r="V662" s="135"/>
      <c r="Y662" s="3"/>
    </row>
    <row r="663" spans="1:25" ht="15" customHeight="1" x14ac:dyDescent="0.3">
      <c r="A663" s="151"/>
      <c r="B663" s="56"/>
      <c r="C663" s="44"/>
      <c r="D663" s="44"/>
      <c r="E663" s="72" t="s">
        <v>29</v>
      </c>
      <c r="F663" s="89" t="str">
        <f>IF(COUNT(R658:R665)=COUNTIF(R658:R665,0),"Unanimidade",_xlfn.CONCAT(COUNTIF(R658:R665,0)," x ",COUNTIF(R658:R665,"&lt;&gt;0")))</f>
        <v>6 x 2</v>
      </c>
      <c r="G663" s="67"/>
      <c r="H663" s="67"/>
      <c r="I663" s="57">
        <f>M666</f>
        <v>14.25</v>
      </c>
      <c r="J663" s="151"/>
      <c r="K663" s="78">
        <v>197</v>
      </c>
      <c r="L663" s="79">
        <v>42431</v>
      </c>
      <c r="M663" s="80">
        <v>14.25</v>
      </c>
      <c r="N663" s="80">
        <v>0</v>
      </c>
      <c r="O663" s="80" t="str">
        <f>IF(COUNT(R658:R665)=COUNTIF(R658:R665,0),"Unanimidade",_xlfn.CONCAT(COUNTIF(R658:R665,0)," x ",COUNTIF(R658:R665,"&lt;&gt;0")))</f>
        <v>6 x 2</v>
      </c>
      <c r="P663" s="33" t="s">
        <v>30</v>
      </c>
      <c r="Q663" s="34">
        <v>0</v>
      </c>
      <c r="R663" s="38">
        <f t="shared" si="16"/>
        <v>0</v>
      </c>
      <c r="S663" s="8">
        <f>1-Português!$T663</f>
        <v>1</v>
      </c>
      <c r="T663" s="8">
        <f>IF(Português!$R663&lt;&gt;0,1,0)</f>
        <v>0</v>
      </c>
      <c r="U663" s="135"/>
      <c r="V663" s="135"/>
      <c r="Y663" s="3"/>
    </row>
    <row r="664" spans="1:25" ht="15" customHeight="1" x14ac:dyDescent="0.3">
      <c r="A664" s="151"/>
      <c r="B664" s="56"/>
      <c r="C664" s="48">
        <f>L658</f>
        <v>42431</v>
      </c>
      <c r="D664" s="48"/>
      <c r="E664" s="72" t="s">
        <v>35</v>
      </c>
      <c r="F664" s="50">
        <f>M665-M666</f>
        <v>0</v>
      </c>
      <c r="G664" s="49"/>
      <c r="H664" s="51"/>
      <c r="I664" s="57">
        <f>M665</f>
        <v>14.25</v>
      </c>
      <c r="J664" s="151"/>
      <c r="K664" s="78">
        <v>197</v>
      </c>
      <c r="L664" s="79">
        <v>42431</v>
      </c>
      <c r="M664" s="80">
        <v>14.25</v>
      </c>
      <c r="N664" s="80">
        <v>0</v>
      </c>
      <c r="O664" s="80" t="str">
        <f>IF(COUNT(R658:R665)=COUNTIF(R658:R665,0),"Unanimidade",_xlfn.CONCAT(COUNTIF(R658:R665,0)," x ",COUNTIF(R658:R665,"&lt;&gt;0")))</f>
        <v>6 x 2</v>
      </c>
      <c r="P664" s="33" t="s">
        <v>46</v>
      </c>
      <c r="Q664" s="34">
        <v>0.5</v>
      </c>
      <c r="R664" s="38">
        <f t="shared" ref="R664:R727" si="17">Q664-N664</f>
        <v>0.5</v>
      </c>
      <c r="S664" s="8">
        <f>1-Português!$T664</f>
        <v>0</v>
      </c>
      <c r="T664" s="8">
        <f>IF(Português!$R664&lt;&gt;0,1,0)</f>
        <v>1</v>
      </c>
      <c r="U664" s="135"/>
      <c r="V664" s="135"/>
      <c r="Y664" s="3"/>
    </row>
    <row r="665" spans="1:25" ht="15" customHeight="1" thickBot="1" x14ac:dyDescent="0.35">
      <c r="A665" s="151"/>
      <c r="B665" s="56"/>
      <c r="C665" s="70"/>
      <c r="D665" s="43"/>
      <c r="E665" s="43"/>
      <c r="F665" s="92"/>
      <c r="G665" s="50"/>
      <c r="H665" s="51"/>
      <c r="I665" s="57">
        <f>M664</f>
        <v>14.25</v>
      </c>
      <c r="J665" s="151"/>
      <c r="K665" s="81">
        <v>197</v>
      </c>
      <c r="L665" s="82">
        <v>42431</v>
      </c>
      <c r="M665" s="83">
        <v>14.25</v>
      </c>
      <c r="N665" s="83">
        <v>0</v>
      </c>
      <c r="O665" s="83" t="str">
        <f>IF(COUNT(R658:R665)=COUNTIF(R658:R665,0),"Unanimidade",_xlfn.CONCAT(COUNTIF(R658:R665,0)," x ",COUNTIF(R658:R665,"&lt;&gt;0")))</f>
        <v>6 x 2</v>
      </c>
      <c r="P665" s="39" t="s">
        <v>54</v>
      </c>
      <c r="Q665" s="40">
        <v>0.5</v>
      </c>
      <c r="R665" s="41">
        <f t="shared" si="17"/>
        <v>0.5</v>
      </c>
      <c r="S665" s="8">
        <f>1-Português!$T665</f>
        <v>0</v>
      </c>
      <c r="T665" s="8">
        <f>IF(Português!$R665&lt;&gt;0,1,0)</f>
        <v>1</v>
      </c>
      <c r="U665" s="135"/>
      <c r="V665" s="135"/>
      <c r="X665" s="1"/>
      <c r="Y665" s="3"/>
    </row>
    <row r="666" spans="1:25" ht="15" customHeight="1" x14ac:dyDescent="0.3">
      <c r="A666" s="151"/>
      <c r="B666" s="53"/>
      <c r="C666" s="69"/>
      <c r="D666" s="54"/>
      <c r="E666" s="93"/>
      <c r="F666" s="94"/>
      <c r="G666" s="94"/>
      <c r="H666" s="99"/>
      <c r="I666" s="55"/>
      <c r="J666" s="151"/>
      <c r="K666" s="75">
        <v>196</v>
      </c>
      <c r="L666" s="76">
        <v>42389</v>
      </c>
      <c r="M666" s="77">
        <v>14.25</v>
      </c>
      <c r="N666" s="77">
        <v>0</v>
      </c>
      <c r="O666" s="77" t="str">
        <f>IF(COUNT(R666:R673)=COUNTIF(R666:R673,0),"Unanimidade",_xlfn.CONCAT(COUNTIF(R666:R673,0)," x ",COUNTIF(R666:R673,"&lt;&gt;0")))</f>
        <v>6 x 2</v>
      </c>
      <c r="P666" s="35" t="s">
        <v>51</v>
      </c>
      <c r="Q666" s="36">
        <v>0</v>
      </c>
      <c r="R666" s="37">
        <f t="shared" si="17"/>
        <v>0</v>
      </c>
      <c r="S666" s="8">
        <f>1-Português!$T666</f>
        <v>1</v>
      </c>
      <c r="T666" s="8">
        <f>IF(Português!$R666&lt;&gt;0,1,0)</f>
        <v>0</v>
      </c>
      <c r="U666" s="135"/>
      <c r="V666" s="135"/>
      <c r="Y666" s="3"/>
    </row>
    <row r="667" spans="1:25" ht="15" customHeight="1" x14ac:dyDescent="0.3">
      <c r="A667" s="151"/>
      <c r="B667" s="56"/>
      <c r="C667" s="70"/>
      <c r="D667" s="43"/>
      <c r="E667" s="46"/>
      <c r="F667" s="90" t="str">
        <f>IF(M673=M674,"Manutenção em",IF(M673&gt;M674,"Aumento para","Redução para"))</f>
        <v>Manutenção em</v>
      </c>
      <c r="G667" s="47"/>
      <c r="H667" s="52"/>
      <c r="I667" s="57"/>
      <c r="J667" s="151"/>
      <c r="K667" s="78">
        <v>196</v>
      </c>
      <c r="L667" s="79">
        <v>42389</v>
      </c>
      <c r="M667" s="80">
        <v>14.25</v>
      </c>
      <c r="N667" s="80">
        <v>0</v>
      </c>
      <c r="O667" s="80" t="str">
        <f>IF(COUNT(R666:R673)=COUNTIF(R666:R673,0),"Unanimidade",_xlfn.CONCAT(COUNTIF(R666:R673,0)," x ",COUNTIF(R666:R673,"&lt;&gt;0")))</f>
        <v>6 x 2</v>
      </c>
      <c r="P667" s="33" t="s">
        <v>52</v>
      </c>
      <c r="Q667" s="34">
        <v>0</v>
      </c>
      <c r="R667" s="38">
        <f t="shared" si="17"/>
        <v>0</v>
      </c>
      <c r="S667" s="8">
        <f>1-Português!$T667</f>
        <v>1</v>
      </c>
      <c r="T667" s="8">
        <f>IF(Português!$R667&lt;&gt;0,1,0)</f>
        <v>0</v>
      </c>
      <c r="U667" s="135"/>
      <c r="V667" s="135"/>
      <c r="Y667" s="3"/>
    </row>
    <row r="668" spans="1:25" ht="15" customHeight="1" x14ac:dyDescent="0.3">
      <c r="A668" s="151"/>
      <c r="B668" s="56"/>
      <c r="C668" s="45" t="s">
        <v>23</v>
      </c>
      <c r="D668" s="45"/>
      <c r="E668" s="190">
        <f>M666</f>
        <v>14.25</v>
      </c>
      <c r="F668" s="190"/>
      <c r="G668" s="190"/>
      <c r="H668" s="67"/>
      <c r="I668" s="57"/>
      <c r="J668" s="151"/>
      <c r="K668" s="78">
        <v>196</v>
      </c>
      <c r="L668" s="79">
        <v>42389</v>
      </c>
      <c r="M668" s="80">
        <v>14.25</v>
      </c>
      <c r="N668" s="80">
        <v>0</v>
      </c>
      <c r="O668" s="80" t="str">
        <f>IF(COUNT(R666:R673)=COUNTIF(R666:R673,0),"Unanimidade",_xlfn.CONCAT(COUNTIF(R666:R673,0)," x ",COUNTIF(R666:R673,"&lt;&gt;0")))</f>
        <v>6 x 2</v>
      </c>
      <c r="P668" s="33" t="s">
        <v>53</v>
      </c>
      <c r="Q668" s="34">
        <v>0</v>
      </c>
      <c r="R668" s="38">
        <f t="shared" si="17"/>
        <v>0</v>
      </c>
      <c r="S668" s="8">
        <f>1-Português!$T668</f>
        <v>1</v>
      </c>
      <c r="T668" s="8">
        <f>IF(Português!$R668&lt;&gt;0,1,0)</f>
        <v>0</v>
      </c>
      <c r="U668" s="135"/>
      <c r="V668" s="135"/>
      <c r="Y668" s="3"/>
    </row>
    <row r="669" spans="1:25" ht="15" customHeight="1" x14ac:dyDescent="0.3">
      <c r="A669" s="151"/>
      <c r="B669" s="56"/>
      <c r="C669" s="191">
        <f>K666</f>
        <v>196</v>
      </c>
      <c r="D669" s="191"/>
      <c r="E669" s="190"/>
      <c r="F669" s="190"/>
      <c r="G669" s="190"/>
      <c r="H669" s="68" t="s">
        <v>25</v>
      </c>
      <c r="I669" s="57"/>
      <c r="J669" s="151"/>
      <c r="K669" s="78">
        <v>196</v>
      </c>
      <c r="L669" s="79">
        <v>42389</v>
      </c>
      <c r="M669" s="80">
        <v>14.25</v>
      </c>
      <c r="N669" s="80">
        <v>0</v>
      </c>
      <c r="O669" s="80" t="str">
        <f>IF(COUNT(R666:R673)=COUNTIF(R666:R673,0),"Unanimidade",_xlfn.CONCAT(COUNTIF(R666:R673,0)," x ",COUNTIF(R666:R673,"&lt;&gt;0")))</f>
        <v>6 x 2</v>
      </c>
      <c r="P669" s="33" t="s">
        <v>49</v>
      </c>
      <c r="Q669" s="34">
        <v>0</v>
      </c>
      <c r="R669" s="38">
        <f t="shared" si="17"/>
        <v>0</v>
      </c>
      <c r="S669" s="8">
        <f>1-Português!$T669</f>
        <v>1</v>
      </c>
      <c r="T669" s="8">
        <f>IF(Português!$R669&lt;&gt;0,1,0)</f>
        <v>0</v>
      </c>
      <c r="U669" s="135"/>
      <c r="V669" s="135"/>
      <c r="Y669" s="3"/>
    </row>
    <row r="670" spans="1:25" ht="15" customHeight="1" x14ac:dyDescent="0.3">
      <c r="A670" s="151"/>
      <c r="B670" s="56"/>
      <c r="C670" s="191"/>
      <c r="D670" s="191"/>
      <c r="I670" s="57">
        <f>M675</f>
        <v>14.25</v>
      </c>
      <c r="J670" s="151"/>
      <c r="K670" s="78">
        <v>196</v>
      </c>
      <c r="L670" s="79">
        <v>42389</v>
      </c>
      <c r="M670" s="80">
        <v>14.25</v>
      </c>
      <c r="N670" s="80">
        <v>0</v>
      </c>
      <c r="O670" s="80" t="str">
        <f>IF(COUNT(R666:R673)=COUNTIF(R666:R673,0),"Unanimidade",_xlfn.CONCAT(COUNTIF(R666:R673,0)," x ",COUNTIF(R666:R673,"&lt;&gt;0")))</f>
        <v>6 x 2</v>
      </c>
      <c r="P670" s="33" t="s">
        <v>50</v>
      </c>
      <c r="Q670" s="34">
        <v>0</v>
      </c>
      <c r="R670" s="38">
        <f t="shared" si="17"/>
        <v>0</v>
      </c>
      <c r="S670" s="8">
        <f>1-Português!$T670</f>
        <v>1</v>
      </c>
      <c r="T670" s="8">
        <f>IF(Português!$R670&lt;&gt;0,1,0)</f>
        <v>0</v>
      </c>
      <c r="U670" s="135"/>
      <c r="V670" s="135"/>
      <c r="Y670" s="3"/>
    </row>
    <row r="671" spans="1:25" ht="15" customHeight="1" x14ac:dyDescent="0.3">
      <c r="A671" s="151"/>
      <c r="B671" s="56"/>
      <c r="C671" s="44"/>
      <c r="D671" s="44"/>
      <c r="E671" s="72" t="s">
        <v>29</v>
      </c>
      <c r="F671" s="89" t="str">
        <f>IF(COUNT(R666:R673)=COUNTIF(R666:R673,0),"Unanimidade",_xlfn.CONCAT(COUNTIF(R666:R673,0)," x ",COUNTIF(R666:R673,"&lt;&gt;0")))</f>
        <v>6 x 2</v>
      </c>
      <c r="G671" s="67"/>
      <c r="H671" s="67"/>
      <c r="I671" s="57">
        <f>M674</f>
        <v>14.25</v>
      </c>
      <c r="J671" s="151"/>
      <c r="K671" s="78">
        <v>196</v>
      </c>
      <c r="L671" s="79">
        <v>42389</v>
      </c>
      <c r="M671" s="80">
        <v>14.25</v>
      </c>
      <c r="N671" s="80">
        <v>0</v>
      </c>
      <c r="O671" s="80" t="str">
        <f>IF(COUNT(R666:R673)=COUNTIF(R666:R673,0),"Unanimidade",_xlfn.CONCAT(COUNTIF(R666:R673,0)," x ",COUNTIF(R666:R673,"&lt;&gt;0")))</f>
        <v>6 x 2</v>
      </c>
      <c r="P671" s="33" t="s">
        <v>30</v>
      </c>
      <c r="Q671" s="34">
        <v>0</v>
      </c>
      <c r="R671" s="38">
        <f t="shared" si="17"/>
        <v>0</v>
      </c>
      <c r="S671" s="8">
        <f>1-Português!$T671</f>
        <v>1</v>
      </c>
      <c r="T671" s="8">
        <f>IF(Português!$R671&lt;&gt;0,1,0)</f>
        <v>0</v>
      </c>
      <c r="U671" s="135"/>
      <c r="V671" s="135"/>
      <c r="Y671" s="3"/>
    </row>
    <row r="672" spans="1:25" ht="15" customHeight="1" x14ac:dyDescent="0.3">
      <c r="A672" s="151"/>
      <c r="B672" s="56"/>
      <c r="C672" s="48">
        <f>L666</f>
        <v>42389</v>
      </c>
      <c r="D672" s="48"/>
      <c r="E672" s="72" t="s">
        <v>35</v>
      </c>
      <c r="F672" s="50">
        <f>M673-M674</f>
        <v>0</v>
      </c>
      <c r="G672" s="49"/>
      <c r="H672" s="51"/>
      <c r="I672" s="57">
        <f>M673</f>
        <v>14.25</v>
      </c>
      <c r="J672" s="151"/>
      <c r="K672" s="78">
        <v>196</v>
      </c>
      <c r="L672" s="79">
        <v>42389</v>
      </c>
      <c r="M672" s="80">
        <v>14.25</v>
      </c>
      <c r="N672" s="80">
        <v>0</v>
      </c>
      <c r="O672" s="80" t="str">
        <f>IF(COUNT(R666:R673)=COUNTIF(R666:R673,0),"Unanimidade",_xlfn.CONCAT(COUNTIF(R666:R673,0)," x ",COUNTIF(R666:R673,"&lt;&gt;0")))</f>
        <v>6 x 2</v>
      </c>
      <c r="P672" s="33" t="s">
        <v>46</v>
      </c>
      <c r="Q672" s="34">
        <v>0.5</v>
      </c>
      <c r="R672" s="38">
        <f t="shared" si="17"/>
        <v>0.5</v>
      </c>
      <c r="S672" s="8">
        <f>1-Português!$T672</f>
        <v>0</v>
      </c>
      <c r="T672" s="8">
        <f>IF(Português!$R672&lt;&gt;0,1,0)</f>
        <v>1</v>
      </c>
      <c r="U672" s="135"/>
      <c r="V672" s="135"/>
      <c r="Y672" s="3"/>
    </row>
    <row r="673" spans="1:25" ht="15" customHeight="1" thickBot="1" x14ac:dyDescent="0.35">
      <c r="A673" s="151"/>
      <c r="B673" s="56"/>
      <c r="C673" s="70"/>
      <c r="D673" s="43"/>
      <c r="E673" s="43"/>
      <c r="F673" s="92"/>
      <c r="G673" s="50"/>
      <c r="H673" s="51"/>
      <c r="I673" s="57">
        <f>M672</f>
        <v>14.25</v>
      </c>
      <c r="J673" s="151"/>
      <c r="K673" s="81">
        <v>196</v>
      </c>
      <c r="L673" s="82">
        <v>42389</v>
      </c>
      <c r="M673" s="83">
        <v>14.25</v>
      </c>
      <c r="N673" s="83">
        <v>0</v>
      </c>
      <c r="O673" s="83" t="str">
        <f>IF(COUNT(R666:R673)=COUNTIF(R666:R673,0),"Unanimidade",_xlfn.CONCAT(COUNTIF(R666:R673,0)," x ",COUNTIF(R666:R673,"&lt;&gt;0")))</f>
        <v>6 x 2</v>
      </c>
      <c r="P673" s="39" t="s">
        <v>54</v>
      </c>
      <c r="Q673" s="40">
        <v>0.5</v>
      </c>
      <c r="R673" s="41">
        <f t="shared" si="17"/>
        <v>0.5</v>
      </c>
      <c r="S673" s="8">
        <f>1-Português!$T673</f>
        <v>0</v>
      </c>
      <c r="T673" s="8">
        <f>IF(Português!$R673&lt;&gt;0,1,0)</f>
        <v>1</v>
      </c>
      <c r="U673" s="135"/>
      <c r="V673" s="135"/>
      <c r="X673" s="1"/>
      <c r="Y673" s="3"/>
    </row>
    <row r="674" spans="1:25" ht="15" customHeight="1" x14ac:dyDescent="0.3">
      <c r="A674" s="151"/>
      <c r="B674" s="53"/>
      <c r="C674" s="69"/>
      <c r="D674" s="54"/>
      <c r="E674" s="93"/>
      <c r="F674" s="94"/>
      <c r="G674" s="94"/>
      <c r="H674" s="99"/>
      <c r="I674" s="55"/>
      <c r="J674" s="151"/>
      <c r="K674" s="75">
        <v>195</v>
      </c>
      <c r="L674" s="76">
        <v>42333</v>
      </c>
      <c r="M674" s="77">
        <v>14.25</v>
      </c>
      <c r="N674" s="77">
        <v>0</v>
      </c>
      <c r="O674" s="77" t="str">
        <f>IF(COUNT(R674:R681)=COUNTIF(R674:R681,0),"Unanimidade",_xlfn.CONCAT(COUNTIF(R674:R681,0)," x ",COUNTIF(R674:R681,"&lt;&gt;0")))</f>
        <v>6 x 2</v>
      </c>
      <c r="P674" s="35" t="s">
        <v>51</v>
      </c>
      <c r="Q674" s="36">
        <v>0</v>
      </c>
      <c r="R674" s="37">
        <f t="shared" si="17"/>
        <v>0</v>
      </c>
      <c r="S674" s="8">
        <f>1-Português!$T674</f>
        <v>1</v>
      </c>
      <c r="T674" s="8">
        <f>IF(Português!$R674&lt;&gt;0,1,0)</f>
        <v>0</v>
      </c>
      <c r="U674" s="135"/>
      <c r="V674" s="135"/>
      <c r="Y674" s="3"/>
    </row>
    <row r="675" spans="1:25" ht="15" customHeight="1" x14ac:dyDescent="0.3">
      <c r="A675" s="151"/>
      <c r="B675" s="56"/>
      <c r="C675" s="70"/>
      <c r="D675" s="43"/>
      <c r="E675" s="46"/>
      <c r="F675" s="90" t="str">
        <f>IF(M681=M682,"Manutenção em",IF(M681&gt;M682,"Aumento para","Redução para"))</f>
        <v>Manutenção em</v>
      </c>
      <c r="G675" s="47"/>
      <c r="H675" s="52"/>
      <c r="I675" s="57"/>
      <c r="J675" s="151"/>
      <c r="K675" s="78">
        <v>195</v>
      </c>
      <c r="L675" s="79">
        <v>42333</v>
      </c>
      <c r="M675" s="80">
        <v>14.25</v>
      </c>
      <c r="N675" s="80">
        <v>0</v>
      </c>
      <c r="O675" s="80" t="str">
        <f>IF(COUNT(R674:R681)=COUNTIF(R674:R681,0),"Unanimidade",_xlfn.CONCAT(COUNTIF(R674:R681,0)," x ",COUNTIF(R674:R681,"&lt;&gt;0")))</f>
        <v>6 x 2</v>
      </c>
      <c r="P675" s="33" t="s">
        <v>52</v>
      </c>
      <c r="Q675" s="34">
        <v>0</v>
      </c>
      <c r="R675" s="38">
        <f t="shared" si="17"/>
        <v>0</v>
      </c>
      <c r="S675" s="8">
        <f>1-Português!$T675</f>
        <v>1</v>
      </c>
      <c r="T675" s="8">
        <f>IF(Português!$R675&lt;&gt;0,1,0)</f>
        <v>0</v>
      </c>
      <c r="U675" s="135"/>
      <c r="V675" s="135"/>
      <c r="Y675" s="3"/>
    </row>
    <row r="676" spans="1:25" ht="15" customHeight="1" x14ac:dyDescent="0.3">
      <c r="A676" s="151"/>
      <c r="B676" s="56"/>
      <c r="C676" s="45" t="s">
        <v>23</v>
      </c>
      <c r="D676" s="45"/>
      <c r="E676" s="190">
        <f>M674</f>
        <v>14.25</v>
      </c>
      <c r="F676" s="190"/>
      <c r="G676" s="190"/>
      <c r="H676" s="67"/>
      <c r="I676" s="57"/>
      <c r="J676" s="151"/>
      <c r="K676" s="78">
        <v>195</v>
      </c>
      <c r="L676" s="79">
        <v>42333</v>
      </c>
      <c r="M676" s="80">
        <v>14.25</v>
      </c>
      <c r="N676" s="80">
        <v>0</v>
      </c>
      <c r="O676" s="80" t="str">
        <f>IF(COUNT(R674:R681)=COUNTIF(R674:R681,0),"Unanimidade",_xlfn.CONCAT(COUNTIF(R674:R681,0)," x ",COUNTIF(R674:R681,"&lt;&gt;0")))</f>
        <v>6 x 2</v>
      </c>
      <c r="P676" s="33" t="s">
        <v>53</v>
      </c>
      <c r="Q676" s="34">
        <v>0</v>
      </c>
      <c r="R676" s="38">
        <f t="shared" si="17"/>
        <v>0</v>
      </c>
      <c r="S676" s="8">
        <f>1-Português!$T676</f>
        <v>1</v>
      </c>
      <c r="T676" s="8">
        <f>IF(Português!$R676&lt;&gt;0,1,0)</f>
        <v>0</v>
      </c>
      <c r="U676" s="135"/>
      <c r="V676" s="135"/>
      <c r="Y676" s="3"/>
    </row>
    <row r="677" spans="1:25" ht="15" customHeight="1" x14ac:dyDescent="0.3">
      <c r="A677" s="151"/>
      <c r="B677" s="56"/>
      <c r="C677" s="191">
        <f>K674</f>
        <v>195</v>
      </c>
      <c r="D677" s="191"/>
      <c r="E677" s="190"/>
      <c r="F677" s="190"/>
      <c r="G677" s="190"/>
      <c r="H677" s="68" t="s">
        <v>25</v>
      </c>
      <c r="I677" s="57"/>
      <c r="J677" s="151"/>
      <c r="K677" s="78">
        <v>195</v>
      </c>
      <c r="L677" s="79">
        <v>42333</v>
      </c>
      <c r="M677" s="80">
        <v>14.25</v>
      </c>
      <c r="N677" s="80">
        <v>0</v>
      </c>
      <c r="O677" s="80" t="str">
        <f>IF(COUNT(R674:R681)=COUNTIF(R674:R681,0),"Unanimidade",_xlfn.CONCAT(COUNTIF(R674:R681,0)," x ",COUNTIF(R674:R681,"&lt;&gt;0")))</f>
        <v>6 x 2</v>
      </c>
      <c r="P677" s="33" t="s">
        <v>49</v>
      </c>
      <c r="Q677" s="34">
        <v>0</v>
      </c>
      <c r="R677" s="38">
        <f t="shared" si="17"/>
        <v>0</v>
      </c>
      <c r="S677" s="8">
        <f>1-Português!$T677</f>
        <v>1</v>
      </c>
      <c r="T677" s="8">
        <f>IF(Português!$R677&lt;&gt;0,1,0)</f>
        <v>0</v>
      </c>
      <c r="U677" s="135"/>
      <c r="V677" s="135"/>
      <c r="Y677" s="3"/>
    </row>
    <row r="678" spans="1:25" ht="15" customHeight="1" x14ac:dyDescent="0.3">
      <c r="A678" s="151"/>
      <c r="B678" s="56"/>
      <c r="C678" s="191"/>
      <c r="D678" s="191"/>
      <c r="I678" s="57">
        <f>M683</f>
        <v>14.25</v>
      </c>
      <c r="J678" s="151"/>
      <c r="K678" s="78">
        <v>195</v>
      </c>
      <c r="L678" s="79">
        <v>42333</v>
      </c>
      <c r="M678" s="80">
        <v>14.25</v>
      </c>
      <c r="N678" s="80">
        <v>0</v>
      </c>
      <c r="O678" s="80" t="str">
        <f>IF(COUNT(R674:R681)=COUNTIF(R674:R681,0),"Unanimidade",_xlfn.CONCAT(COUNTIF(R674:R681,0)," x ",COUNTIF(R674:R681,"&lt;&gt;0")))</f>
        <v>6 x 2</v>
      </c>
      <c r="P678" s="33" t="s">
        <v>50</v>
      </c>
      <c r="Q678" s="34">
        <v>0</v>
      </c>
      <c r="R678" s="38">
        <f t="shared" si="17"/>
        <v>0</v>
      </c>
      <c r="S678" s="8">
        <f>1-Português!$T678</f>
        <v>1</v>
      </c>
      <c r="T678" s="8">
        <f>IF(Português!$R678&lt;&gt;0,1,0)</f>
        <v>0</v>
      </c>
      <c r="U678" s="135"/>
      <c r="V678" s="135"/>
      <c r="Y678" s="3"/>
    </row>
    <row r="679" spans="1:25" ht="15" customHeight="1" x14ac:dyDescent="0.3">
      <c r="A679" s="151"/>
      <c r="B679" s="56"/>
      <c r="C679" s="44"/>
      <c r="D679" s="44"/>
      <c r="E679" s="72" t="s">
        <v>29</v>
      </c>
      <c r="F679" s="89" t="str">
        <f>IF(COUNT(R674:R681)=COUNTIF(R674:R681,0),"Unanimidade",_xlfn.CONCAT(COUNTIF(R674:R681,0)," x ",COUNTIF(R674:R681,"&lt;&gt;0")))</f>
        <v>6 x 2</v>
      </c>
      <c r="G679" s="67"/>
      <c r="H679" s="67"/>
      <c r="I679" s="57">
        <f>M682</f>
        <v>14.25</v>
      </c>
      <c r="J679" s="151"/>
      <c r="K679" s="78">
        <v>195</v>
      </c>
      <c r="L679" s="79">
        <v>42333</v>
      </c>
      <c r="M679" s="80">
        <v>14.25</v>
      </c>
      <c r="N679" s="80">
        <v>0</v>
      </c>
      <c r="O679" s="80" t="str">
        <f>IF(COUNT(R674:R681)=COUNTIF(R674:R681,0),"Unanimidade",_xlfn.CONCAT(COUNTIF(R674:R681,0)," x ",COUNTIF(R674:R681,"&lt;&gt;0")))</f>
        <v>6 x 2</v>
      </c>
      <c r="P679" s="33" t="s">
        <v>30</v>
      </c>
      <c r="Q679" s="34">
        <v>0</v>
      </c>
      <c r="R679" s="38">
        <f t="shared" si="17"/>
        <v>0</v>
      </c>
      <c r="S679" s="8">
        <f>1-Português!$T679</f>
        <v>1</v>
      </c>
      <c r="T679" s="8">
        <f>IF(Português!$R679&lt;&gt;0,1,0)</f>
        <v>0</v>
      </c>
      <c r="U679" s="135"/>
      <c r="V679" s="135"/>
      <c r="Y679" s="3"/>
    </row>
    <row r="680" spans="1:25" ht="15" customHeight="1" x14ac:dyDescent="0.3">
      <c r="A680" s="151"/>
      <c r="B680" s="56"/>
      <c r="C680" s="48">
        <f>L674</f>
        <v>42333</v>
      </c>
      <c r="D680" s="48"/>
      <c r="E680" s="72" t="s">
        <v>35</v>
      </c>
      <c r="F680" s="50">
        <f>M681-M682</f>
        <v>0</v>
      </c>
      <c r="G680" s="49"/>
      <c r="H680" s="51"/>
      <c r="I680" s="57">
        <f>M681</f>
        <v>14.25</v>
      </c>
      <c r="J680" s="151"/>
      <c r="K680" s="78">
        <v>195</v>
      </c>
      <c r="L680" s="79">
        <v>42333</v>
      </c>
      <c r="M680" s="80">
        <v>14.25</v>
      </c>
      <c r="N680" s="80">
        <v>0</v>
      </c>
      <c r="O680" s="80" t="str">
        <f>IF(COUNT(R674:R681)=COUNTIF(R674:R681,0),"Unanimidade",_xlfn.CONCAT(COUNTIF(R674:R681,0)," x ",COUNTIF(R674:R681,"&lt;&gt;0")))</f>
        <v>6 x 2</v>
      </c>
      <c r="P680" s="33" t="s">
        <v>46</v>
      </c>
      <c r="Q680" s="34">
        <v>0.5</v>
      </c>
      <c r="R680" s="38">
        <f t="shared" si="17"/>
        <v>0.5</v>
      </c>
      <c r="S680" s="8">
        <f>1-Português!$T680</f>
        <v>0</v>
      </c>
      <c r="T680" s="8">
        <f>IF(Português!$R680&lt;&gt;0,1,0)</f>
        <v>1</v>
      </c>
      <c r="U680" s="135"/>
      <c r="V680" s="135"/>
      <c r="Y680" s="3"/>
    </row>
    <row r="681" spans="1:25" ht="15" customHeight="1" thickBot="1" x14ac:dyDescent="0.35">
      <c r="A681" s="151"/>
      <c r="B681" s="56"/>
      <c r="C681" s="70"/>
      <c r="D681" s="43"/>
      <c r="E681" s="43"/>
      <c r="F681" s="92"/>
      <c r="G681" s="50"/>
      <c r="H681" s="51"/>
      <c r="I681" s="57">
        <f>M680</f>
        <v>14.25</v>
      </c>
      <c r="J681" s="151"/>
      <c r="K681" s="81">
        <v>195</v>
      </c>
      <c r="L681" s="82">
        <v>42333</v>
      </c>
      <c r="M681" s="83">
        <v>14.25</v>
      </c>
      <c r="N681" s="83">
        <v>0</v>
      </c>
      <c r="O681" s="83" t="str">
        <f>IF(COUNT(R674:R681)=COUNTIF(R674:R681,0),"Unanimidade",_xlfn.CONCAT(COUNTIF(R674:R681,0)," x ",COUNTIF(R674:R681,"&lt;&gt;0")))</f>
        <v>6 x 2</v>
      </c>
      <c r="P681" s="39" t="s">
        <v>54</v>
      </c>
      <c r="Q681" s="40">
        <v>0.5</v>
      </c>
      <c r="R681" s="41">
        <f t="shared" si="17"/>
        <v>0.5</v>
      </c>
      <c r="S681" s="8">
        <f>1-Português!$T681</f>
        <v>0</v>
      </c>
      <c r="T681" s="8">
        <f>IF(Português!$R681&lt;&gt;0,1,0)</f>
        <v>1</v>
      </c>
      <c r="U681" s="135"/>
      <c r="V681" s="135"/>
      <c r="Y681" s="3"/>
    </row>
    <row r="682" spans="1:25" ht="15" customHeight="1" x14ac:dyDescent="0.3">
      <c r="A682" s="151"/>
      <c r="B682" s="53"/>
      <c r="C682" s="69"/>
      <c r="D682" s="54"/>
      <c r="E682" s="93"/>
      <c r="F682" s="94"/>
      <c r="G682" s="94"/>
      <c r="H682" s="99"/>
      <c r="I682" s="55"/>
      <c r="J682" s="151"/>
      <c r="K682" s="75">
        <v>194</v>
      </c>
      <c r="L682" s="76">
        <v>42298</v>
      </c>
      <c r="M682" s="77">
        <v>14.25</v>
      </c>
      <c r="N682" s="77">
        <v>0</v>
      </c>
      <c r="O682" s="77" t="str">
        <f>IF(COUNT(R682:R689)=COUNTIF(R682:R689,0),"Unanimidade",_xlfn.CONCAT(COUNTIF(R682:R689,0)," x ",COUNTIF(R682:R689,"&lt;&gt;0")))</f>
        <v>Unanimidade</v>
      </c>
      <c r="P682" s="35" t="s">
        <v>51</v>
      </c>
      <c r="Q682" s="36">
        <v>0</v>
      </c>
      <c r="R682" s="37">
        <f t="shared" si="17"/>
        <v>0</v>
      </c>
      <c r="S682" s="8">
        <f>1-Português!$T682</f>
        <v>1</v>
      </c>
      <c r="T682" s="8">
        <f>IF(Português!$R682&lt;&gt;0,1,0)</f>
        <v>0</v>
      </c>
      <c r="U682" s="135"/>
      <c r="V682" s="135"/>
      <c r="Y682" s="3"/>
    </row>
    <row r="683" spans="1:25" ht="15" customHeight="1" x14ac:dyDescent="0.3">
      <c r="A683" s="151"/>
      <c r="B683" s="56"/>
      <c r="C683" s="70"/>
      <c r="D683" s="43"/>
      <c r="E683" s="46"/>
      <c r="F683" s="90" t="str">
        <f>IF(M689=M690,"Manutenção em",IF(M689&gt;M690,"Aumento para","Redução para"))</f>
        <v>Manutenção em</v>
      </c>
      <c r="G683" s="47"/>
      <c r="H683" s="52"/>
      <c r="I683" s="57"/>
      <c r="J683" s="151"/>
      <c r="K683" s="78">
        <v>194</v>
      </c>
      <c r="L683" s="79">
        <v>42298</v>
      </c>
      <c r="M683" s="80">
        <v>14.25</v>
      </c>
      <c r="N683" s="80">
        <v>0</v>
      </c>
      <c r="O683" s="80" t="str">
        <f>IF(COUNT(R682:R689)=COUNTIF(R682:R689,0),"Unanimidade",_xlfn.CONCAT(COUNTIF(R682:R689,0)," x ",COUNTIF(R682:R689,"&lt;&gt;0")))</f>
        <v>Unanimidade</v>
      </c>
      <c r="P683" s="33" t="s">
        <v>52</v>
      </c>
      <c r="Q683" s="34">
        <v>0</v>
      </c>
      <c r="R683" s="38">
        <f t="shared" si="17"/>
        <v>0</v>
      </c>
      <c r="S683" s="8">
        <f>1-Português!$T683</f>
        <v>1</v>
      </c>
      <c r="T683" s="8">
        <f>IF(Português!$R683&lt;&gt;0,1,0)</f>
        <v>0</v>
      </c>
      <c r="U683" s="135"/>
      <c r="V683" s="135"/>
      <c r="Y683" s="3"/>
    </row>
    <row r="684" spans="1:25" ht="15" customHeight="1" x14ac:dyDescent="0.3">
      <c r="A684" s="151"/>
      <c r="B684" s="56"/>
      <c r="C684" s="45" t="s">
        <v>23</v>
      </c>
      <c r="D684" s="45"/>
      <c r="E684" s="190">
        <f>M682</f>
        <v>14.25</v>
      </c>
      <c r="F684" s="190"/>
      <c r="G684" s="190"/>
      <c r="H684" s="67"/>
      <c r="I684" s="57"/>
      <c r="J684" s="151"/>
      <c r="K684" s="78">
        <v>194</v>
      </c>
      <c r="L684" s="79">
        <v>42298</v>
      </c>
      <c r="M684" s="80">
        <v>14.25</v>
      </c>
      <c r="N684" s="80">
        <v>0</v>
      </c>
      <c r="O684" s="80" t="str">
        <f>IF(COUNT(R682:R689)=COUNTIF(R682:R689,0),"Unanimidade",_xlfn.CONCAT(COUNTIF(R682:R689,0)," x ",COUNTIF(R682:R689,"&lt;&gt;0")))</f>
        <v>Unanimidade</v>
      </c>
      <c r="P684" s="33" t="s">
        <v>53</v>
      </c>
      <c r="Q684" s="34">
        <v>0</v>
      </c>
      <c r="R684" s="38">
        <f t="shared" si="17"/>
        <v>0</v>
      </c>
      <c r="S684" s="8">
        <f>1-Português!$T684</f>
        <v>1</v>
      </c>
      <c r="T684" s="8">
        <f>IF(Português!$R684&lt;&gt;0,1,0)</f>
        <v>0</v>
      </c>
      <c r="U684" s="135"/>
      <c r="V684" s="135"/>
      <c r="Y684" s="3"/>
    </row>
    <row r="685" spans="1:25" ht="15" customHeight="1" x14ac:dyDescent="0.3">
      <c r="A685" s="151"/>
      <c r="B685" s="56"/>
      <c r="C685" s="191">
        <f>K682</f>
        <v>194</v>
      </c>
      <c r="D685" s="191"/>
      <c r="E685" s="190"/>
      <c r="F685" s="190"/>
      <c r="G685" s="190"/>
      <c r="H685" s="68" t="s">
        <v>25</v>
      </c>
      <c r="I685" s="57"/>
      <c r="J685" s="151"/>
      <c r="K685" s="78">
        <v>194</v>
      </c>
      <c r="L685" s="79">
        <v>42298</v>
      </c>
      <c r="M685" s="80">
        <v>14.25</v>
      </c>
      <c r="N685" s="80">
        <v>0</v>
      </c>
      <c r="O685" s="80" t="str">
        <f>IF(COUNT(R682:R689)=COUNTIF(R682:R689,0),"Unanimidade",_xlfn.CONCAT(COUNTIF(R682:R689,0)," x ",COUNTIF(R682:R689,"&lt;&gt;0")))</f>
        <v>Unanimidade</v>
      </c>
      <c r="P685" s="33" t="s">
        <v>49</v>
      </c>
      <c r="Q685" s="34">
        <v>0</v>
      </c>
      <c r="R685" s="38">
        <f t="shared" si="17"/>
        <v>0</v>
      </c>
      <c r="S685" s="8">
        <f>1-Português!$T685</f>
        <v>1</v>
      </c>
      <c r="T685" s="8">
        <f>IF(Português!$R685&lt;&gt;0,1,0)</f>
        <v>0</v>
      </c>
      <c r="U685" s="135"/>
      <c r="V685" s="135"/>
      <c r="Y685" s="3"/>
    </row>
    <row r="686" spans="1:25" ht="15" customHeight="1" x14ac:dyDescent="0.3">
      <c r="A686" s="151"/>
      <c r="B686" s="56"/>
      <c r="C686" s="191"/>
      <c r="D686" s="191"/>
      <c r="I686" s="57">
        <f>M691</f>
        <v>14.25</v>
      </c>
      <c r="J686" s="151"/>
      <c r="K686" s="78">
        <v>194</v>
      </c>
      <c r="L686" s="79">
        <v>42298</v>
      </c>
      <c r="M686" s="80">
        <v>14.25</v>
      </c>
      <c r="N686" s="80">
        <v>0</v>
      </c>
      <c r="O686" s="80" t="str">
        <f>IF(COUNT(R682:R689)=COUNTIF(R682:R689,0),"Unanimidade",_xlfn.CONCAT(COUNTIF(R682:R689,0)," x ",COUNTIF(R682:R689,"&lt;&gt;0")))</f>
        <v>Unanimidade</v>
      </c>
      <c r="P686" s="33" t="s">
        <v>50</v>
      </c>
      <c r="Q686" s="34">
        <v>0</v>
      </c>
      <c r="R686" s="38">
        <f t="shared" si="17"/>
        <v>0</v>
      </c>
      <c r="S686" s="8">
        <f>1-Português!$T686</f>
        <v>1</v>
      </c>
      <c r="T686" s="8">
        <f>IF(Português!$R686&lt;&gt;0,1,0)</f>
        <v>0</v>
      </c>
      <c r="U686" s="135"/>
      <c r="V686" s="135"/>
      <c r="Y686" s="3"/>
    </row>
    <row r="687" spans="1:25" ht="15" customHeight="1" x14ac:dyDescent="0.3">
      <c r="A687" s="151"/>
      <c r="B687" s="56"/>
      <c r="C687" s="44"/>
      <c r="D687" s="44"/>
      <c r="E687" s="72" t="s">
        <v>29</v>
      </c>
      <c r="F687" s="89" t="str">
        <f>IF(COUNT(R682:R690)=COUNTIF(R682:R690,0),"Unanimidade",_xlfn.CONCAT(COUNTIF(R682:R690,0)," x ",COUNTIF(R682:R690,"&lt;&gt;0")))</f>
        <v>Unanimidade</v>
      </c>
      <c r="G687" s="67"/>
      <c r="H687" s="67"/>
      <c r="I687" s="57">
        <f>M690</f>
        <v>14.25</v>
      </c>
      <c r="J687" s="151"/>
      <c r="K687" s="78">
        <v>194</v>
      </c>
      <c r="L687" s="79">
        <v>42298</v>
      </c>
      <c r="M687" s="80">
        <v>14.25</v>
      </c>
      <c r="N687" s="80">
        <v>0</v>
      </c>
      <c r="O687" s="80" t="str">
        <f>IF(COUNT(R682:R689)=COUNTIF(R682:R689,0),"Unanimidade",_xlfn.CONCAT(COUNTIF(R682:R689,0)," x ",COUNTIF(R682:R689,"&lt;&gt;0")))</f>
        <v>Unanimidade</v>
      </c>
      <c r="P687" s="33" t="s">
        <v>30</v>
      </c>
      <c r="Q687" s="34">
        <v>0</v>
      </c>
      <c r="R687" s="38">
        <f t="shared" si="17"/>
        <v>0</v>
      </c>
      <c r="S687" s="8">
        <f>1-Português!$T687</f>
        <v>1</v>
      </c>
      <c r="T687" s="8">
        <f>IF(Português!$R687&lt;&gt;0,1,0)</f>
        <v>0</v>
      </c>
      <c r="U687" s="135"/>
      <c r="V687" s="135"/>
      <c r="Y687" s="3"/>
    </row>
    <row r="688" spans="1:25" ht="15" customHeight="1" x14ac:dyDescent="0.3">
      <c r="A688" s="151"/>
      <c r="B688" s="56"/>
      <c r="C688" s="48">
        <f>L682</f>
        <v>42298</v>
      </c>
      <c r="D688" s="48"/>
      <c r="E688" s="72" t="s">
        <v>35</v>
      </c>
      <c r="F688" s="50">
        <f>M689-M690</f>
        <v>0</v>
      </c>
      <c r="G688" s="49"/>
      <c r="H688" s="51"/>
      <c r="I688" s="57">
        <f>M689</f>
        <v>14.25</v>
      </c>
      <c r="J688" s="151"/>
      <c r="K688" s="78">
        <v>194</v>
      </c>
      <c r="L688" s="79">
        <v>42298</v>
      </c>
      <c r="M688" s="80">
        <v>14.25</v>
      </c>
      <c r="N688" s="80">
        <v>0</v>
      </c>
      <c r="O688" s="80" t="str">
        <f>IF(COUNT(R682:R689)=COUNTIF(R682:R689,0),"Unanimidade",_xlfn.CONCAT(COUNTIF(R682:R689,0)," x ",COUNTIF(R682:R689,"&lt;&gt;0")))</f>
        <v>Unanimidade</v>
      </c>
      <c r="P688" s="33" t="s">
        <v>46</v>
      </c>
      <c r="Q688" s="34">
        <v>0</v>
      </c>
      <c r="R688" s="38">
        <f t="shared" si="17"/>
        <v>0</v>
      </c>
      <c r="S688" s="8">
        <f>1-Português!$T688</f>
        <v>1</v>
      </c>
      <c r="T688" s="8">
        <f>IF(Português!$R688&lt;&gt;0,1,0)</f>
        <v>0</v>
      </c>
      <c r="U688" s="135"/>
      <c r="V688" s="135"/>
      <c r="Y688" s="3"/>
    </row>
    <row r="689" spans="1:25" ht="15" customHeight="1" thickBot="1" x14ac:dyDescent="0.35">
      <c r="A689" s="151"/>
      <c r="B689" s="56"/>
      <c r="C689" s="70"/>
      <c r="D689" s="43"/>
      <c r="E689" s="43"/>
      <c r="F689" s="92"/>
      <c r="G689" s="50"/>
      <c r="H689" s="51"/>
      <c r="I689" s="57">
        <f>M688</f>
        <v>14.25</v>
      </c>
      <c r="J689" s="151"/>
      <c r="K689" s="81">
        <v>194</v>
      </c>
      <c r="L689" s="82">
        <v>42298</v>
      </c>
      <c r="M689" s="83">
        <v>14.25</v>
      </c>
      <c r="N689" s="83">
        <v>0</v>
      </c>
      <c r="O689" s="83" t="str">
        <f>IF(COUNT(R682:R689)=COUNTIF(R682:R689,0),"Unanimidade",_xlfn.CONCAT(COUNTIF(R682:R689,0)," x ",COUNTIF(R682:R689,"&lt;&gt;0")))</f>
        <v>Unanimidade</v>
      </c>
      <c r="P689" s="39" t="s">
        <v>54</v>
      </c>
      <c r="Q689" s="40">
        <v>0</v>
      </c>
      <c r="R689" s="41">
        <f t="shared" si="17"/>
        <v>0</v>
      </c>
      <c r="S689" s="8">
        <f>1-Português!$T689</f>
        <v>1</v>
      </c>
      <c r="T689" s="8">
        <f>IF(Português!$R689&lt;&gt;0,1,0)</f>
        <v>0</v>
      </c>
      <c r="U689" s="135"/>
      <c r="V689" s="135"/>
      <c r="Y689" s="3"/>
    </row>
    <row r="690" spans="1:25" ht="15" customHeight="1" x14ac:dyDescent="0.3">
      <c r="A690" s="151"/>
      <c r="B690" s="53"/>
      <c r="C690" s="69"/>
      <c r="D690" s="54"/>
      <c r="E690" s="93"/>
      <c r="F690" s="94"/>
      <c r="G690" s="94"/>
      <c r="H690" s="99"/>
      <c r="I690" s="55"/>
      <c r="J690" s="151"/>
      <c r="K690" s="75">
        <v>193</v>
      </c>
      <c r="L690" s="76">
        <v>42249</v>
      </c>
      <c r="M690" s="77">
        <v>14.25</v>
      </c>
      <c r="N690" s="77">
        <v>0</v>
      </c>
      <c r="O690" s="77" t="str">
        <f>IF(COUNT(R690:R698)=COUNTIF(R690:R698,0),"Unanimidade",_xlfn.CONCAT(COUNTIF(R690:R698,0)," x ",COUNTIF(R690:R698,"&lt;&gt;0")))</f>
        <v>Unanimidade</v>
      </c>
      <c r="P690" s="35" t="s">
        <v>51</v>
      </c>
      <c r="Q690" s="36">
        <v>0</v>
      </c>
      <c r="R690" s="37">
        <f t="shared" si="17"/>
        <v>0</v>
      </c>
      <c r="S690" s="8">
        <f>1-Português!$T690</f>
        <v>1</v>
      </c>
      <c r="T690" s="8">
        <f>IF(Português!$R690&lt;&gt;0,1,0)</f>
        <v>0</v>
      </c>
      <c r="U690" s="135"/>
      <c r="V690" s="135"/>
      <c r="Y690" s="3"/>
    </row>
    <row r="691" spans="1:25" ht="15" customHeight="1" x14ac:dyDescent="0.3">
      <c r="A691" s="151"/>
      <c r="B691" s="56"/>
      <c r="C691" s="70"/>
      <c r="D691" s="43"/>
      <c r="E691" s="46"/>
      <c r="F691" s="90" t="str">
        <f>IF(M698=M699,"Manutenção em",IF(M698&gt;M699,"Aumento para","Redução para"))</f>
        <v>Manutenção em</v>
      </c>
      <c r="G691" s="47"/>
      <c r="H691" s="52"/>
      <c r="I691" s="57"/>
      <c r="J691" s="151"/>
      <c r="K691" s="78">
        <v>193</v>
      </c>
      <c r="L691" s="79">
        <v>42249</v>
      </c>
      <c r="M691" s="80">
        <v>14.25</v>
      </c>
      <c r="N691" s="80">
        <v>0</v>
      </c>
      <c r="O691" s="80" t="str">
        <f>IF(COUNT(R690:R698)=COUNTIF(R690:R698,0),"Unanimidade",_xlfn.CONCAT(COUNTIF(R690:R698,0)," x ",COUNTIF(R690:R698,"&lt;&gt;0")))</f>
        <v>Unanimidade</v>
      </c>
      <c r="P691" s="33" t="s">
        <v>52</v>
      </c>
      <c r="Q691" s="34">
        <v>0</v>
      </c>
      <c r="R691" s="38">
        <f t="shared" si="17"/>
        <v>0</v>
      </c>
      <c r="S691" s="8">
        <f>1-Português!$T691</f>
        <v>1</v>
      </c>
      <c r="T691" s="8">
        <f>IF(Português!$R691&lt;&gt;0,1,0)</f>
        <v>0</v>
      </c>
      <c r="U691" s="135"/>
      <c r="V691" s="135"/>
      <c r="Y691" s="3"/>
    </row>
    <row r="692" spans="1:25" ht="15" customHeight="1" x14ac:dyDescent="0.3">
      <c r="A692" s="151"/>
      <c r="B692" s="56"/>
      <c r="C692" s="45" t="s">
        <v>23</v>
      </c>
      <c r="D692" s="45"/>
      <c r="E692" s="190">
        <f>M690</f>
        <v>14.25</v>
      </c>
      <c r="F692" s="190"/>
      <c r="G692" s="190"/>
      <c r="H692" s="67"/>
      <c r="I692" s="57"/>
      <c r="J692" s="151"/>
      <c r="K692" s="78">
        <v>193</v>
      </c>
      <c r="L692" s="79">
        <v>42249</v>
      </c>
      <c r="M692" s="80">
        <v>14.25</v>
      </c>
      <c r="N692" s="80">
        <v>0</v>
      </c>
      <c r="O692" s="80" t="str">
        <f>IF(COUNT(R690:R698)=COUNTIF(R690:R698,0),"Unanimidade",_xlfn.CONCAT(COUNTIF(R690:R698,0)," x ",COUNTIF(R690:R698,"&lt;&gt;0")))</f>
        <v>Unanimidade</v>
      </c>
      <c r="P692" s="33" t="s">
        <v>53</v>
      </c>
      <c r="Q692" s="34">
        <v>0</v>
      </c>
      <c r="R692" s="38">
        <f t="shared" si="17"/>
        <v>0</v>
      </c>
      <c r="S692" s="8">
        <f>1-Português!$T692</f>
        <v>1</v>
      </c>
      <c r="T692" s="8">
        <f>IF(Português!$R692&lt;&gt;0,1,0)</f>
        <v>0</v>
      </c>
      <c r="U692" s="135"/>
      <c r="V692" s="135"/>
      <c r="Y692" s="3"/>
    </row>
    <row r="693" spans="1:25" ht="15" customHeight="1" x14ac:dyDescent="0.3">
      <c r="A693" s="151"/>
      <c r="B693" s="56"/>
      <c r="C693" s="191">
        <f>K690</f>
        <v>193</v>
      </c>
      <c r="D693" s="191"/>
      <c r="E693" s="190"/>
      <c r="F693" s="190"/>
      <c r="G693" s="190"/>
      <c r="H693" s="68" t="s">
        <v>25</v>
      </c>
      <c r="I693" s="57"/>
      <c r="J693" s="151"/>
      <c r="K693" s="78">
        <v>193</v>
      </c>
      <c r="L693" s="79">
        <v>42249</v>
      </c>
      <c r="M693" s="80">
        <v>14.25</v>
      </c>
      <c r="N693" s="80">
        <v>0</v>
      </c>
      <c r="O693" s="80" t="str">
        <f>IF(COUNT(R690:R698)=COUNTIF(R690:R698,0),"Unanimidade",_xlfn.CONCAT(COUNTIF(R690:R698,0)," x ",COUNTIF(R690:R698,"&lt;&gt;0")))</f>
        <v>Unanimidade</v>
      </c>
      <c r="P693" s="33" t="s">
        <v>49</v>
      </c>
      <c r="Q693" s="34">
        <v>0</v>
      </c>
      <c r="R693" s="38">
        <f t="shared" si="17"/>
        <v>0</v>
      </c>
      <c r="S693" s="8">
        <f>1-Português!$T693</f>
        <v>1</v>
      </c>
      <c r="T693" s="8">
        <f>IF(Português!$R693&lt;&gt;0,1,0)</f>
        <v>0</v>
      </c>
      <c r="U693" s="135"/>
      <c r="V693" s="135"/>
      <c r="Y693" s="3"/>
    </row>
    <row r="694" spans="1:25" ht="15" customHeight="1" x14ac:dyDescent="0.3">
      <c r="A694" s="151"/>
      <c r="B694" s="56"/>
      <c r="C694" s="191"/>
      <c r="D694" s="191"/>
      <c r="I694" s="57"/>
      <c r="J694" s="151"/>
      <c r="K694" s="78">
        <v>193</v>
      </c>
      <c r="L694" s="79">
        <v>42249</v>
      </c>
      <c r="M694" s="80">
        <v>14.25</v>
      </c>
      <c r="N694" s="80">
        <v>0</v>
      </c>
      <c r="O694" s="80" t="str">
        <f>IF(COUNT(R690:R698)=COUNTIF(R690:R698,0),"Unanimidade",_xlfn.CONCAT(COUNTIF(R690:R698,0)," x ",COUNTIF(R690:R698,"&lt;&gt;0")))</f>
        <v>Unanimidade</v>
      </c>
      <c r="P694" s="33" t="s">
        <v>55</v>
      </c>
      <c r="Q694" s="34">
        <v>0</v>
      </c>
      <c r="R694" s="38">
        <f t="shared" si="17"/>
        <v>0</v>
      </c>
      <c r="S694" s="8">
        <f>1-Português!$T694</f>
        <v>1</v>
      </c>
      <c r="T694" s="8">
        <f>IF(Português!$R694&lt;&gt;0,1,0)</f>
        <v>0</v>
      </c>
      <c r="U694" s="135"/>
      <c r="V694" s="135"/>
      <c r="Y694" s="3"/>
    </row>
    <row r="695" spans="1:25" ht="15" customHeight="1" x14ac:dyDescent="0.3">
      <c r="A695" s="151"/>
      <c r="B695" s="56"/>
      <c r="C695" s="44"/>
      <c r="D695" s="44"/>
      <c r="E695" s="72" t="s">
        <v>29</v>
      </c>
      <c r="F695" s="89" t="str">
        <f>IF(COUNT(R690:R698)=COUNTIF(R690:R698,0),"Unanimidade",_xlfn.CONCAT(COUNTIF(R690:R698,0)," x ",COUNTIF(R690:R698,"&lt;&gt;0")))</f>
        <v>Unanimidade</v>
      </c>
      <c r="G695" s="67"/>
      <c r="H695" s="67"/>
      <c r="I695" s="57">
        <f>M700</f>
        <v>14.25</v>
      </c>
      <c r="J695" s="151"/>
      <c r="K695" s="78">
        <v>193</v>
      </c>
      <c r="L695" s="79">
        <v>42249</v>
      </c>
      <c r="M695" s="80">
        <v>14.25</v>
      </c>
      <c r="N695" s="80">
        <v>0</v>
      </c>
      <c r="O695" s="80" t="str">
        <f>IF(COUNT(R690:R698)=COUNTIF(R690:R698,0),"Unanimidade",_xlfn.CONCAT(COUNTIF(R690:R698,0)," x ",COUNTIF(R690:R698,"&lt;&gt;0")))</f>
        <v>Unanimidade</v>
      </c>
      <c r="P695" s="33" t="s">
        <v>50</v>
      </c>
      <c r="Q695" s="34">
        <v>0</v>
      </c>
      <c r="R695" s="38">
        <f t="shared" si="17"/>
        <v>0</v>
      </c>
      <c r="S695" s="8">
        <f>1-Português!$T695</f>
        <v>1</v>
      </c>
      <c r="T695" s="8">
        <f>IF(Português!$R695&lt;&gt;0,1,0)</f>
        <v>0</v>
      </c>
      <c r="U695" s="135"/>
      <c r="V695" s="135"/>
      <c r="Y695" s="3"/>
    </row>
    <row r="696" spans="1:25" ht="15" customHeight="1" x14ac:dyDescent="0.3">
      <c r="A696" s="151"/>
      <c r="B696" s="56"/>
      <c r="C696" s="48">
        <f>L690</f>
        <v>42249</v>
      </c>
      <c r="D696" s="48"/>
      <c r="E696" s="72" t="s">
        <v>35</v>
      </c>
      <c r="F696" s="50">
        <f>M698-M699</f>
        <v>0</v>
      </c>
      <c r="G696" s="49"/>
      <c r="H696" s="51"/>
      <c r="I696" s="57">
        <f>M699</f>
        <v>14.25</v>
      </c>
      <c r="J696" s="151"/>
      <c r="K696" s="78">
        <v>193</v>
      </c>
      <c r="L696" s="79">
        <v>42249</v>
      </c>
      <c r="M696" s="80">
        <v>14.25</v>
      </c>
      <c r="N696" s="80">
        <v>0</v>
      </c>
      <c r="O696" s="80" t="str">
        <f>IF(COUNT(R690:R698)=COUNTIF(R690:R698,0),"Unanimidade",_xlfn.CONCAT(COUNTIF(R690:R698,0)," x ",COUNTIF(R690:R698,"&lt;&gt;0")))</f>
        <v>Unanimidade</v>
      </c>
      <c r="P696" s="33" t="s">
        <v>30</v>
      </c>
      <c r="Q696" s="34">
        <v>0</v>
      </c>
      <c r="R696" s="38">
        <f t="shared" si="17"/>
        <v>0</v>
      </c>
      <c r="S696" s="8">
        <f>1-Português!$T696</f>
        <v>1</v>
      </c>
      <c r="T696" s="8">
        <f>IF(Português!$R696&lt;&gt;0,1,0)</f>
        <v>0</v>
      </c>
      <c r="U696" s="135"/>
      <c r="V696" s="135"/>
      <c r="Y696" s="3"/>
    </row>
    <row r="697" spans="1:25" ht="15" customHeight="1" x14ac:dyDescent="0.3">
      <c r="A697" s="151"/>
      <c r="B697" s="56"/>
      <c r="C697" s="70"/>
      <c r="D697" s="43"/>
      <c r="E697" s="43"/>
      <c r="F697" s="92"/>
      <c r="G697" s="50"/>
      <c r="H697" s="51"/>
      <c r="I697" s="57">
        <f>M698</f>
        <v>14.25</v>
      </c>
      <c r="J697" s="151"/>
      <c r="K697" s="78">
        <v>193</v>
      </c>
      <c r="L697" s="79">
        <v>42249</v>
      </c>
      <c r="M697" s="80">
        <v>14.25</v>
      </c>
      <c r="N697" s="80">
        <v>0</v>
      </c>
      <c r="O697" s="80" t="str">
        <f>IF(COUNT(R690:R698)=COUNTIF(R690:R698,0),"Unanimidade",_xlfn.CONCAT(COUNTIF(R690:R698,0)," x ",COUNTIF(R690:R698,"&lt;&gt;0")))</f>
        <v>Unanimidade</v>
      </c>
      <c r="P697" s="33" t="s">
        <v>46</v>
      </c>
      <c r="Q697" s="34">
        <v>0</v>
      </c>
      <c r="R697" s="38">
        <f t="shared" si="17"/>
        <v>0</v>
      </c>
      <c r="S697" s="8">
        <f>1-Português!$T697</f>
        <v>1</v>
      </c>
      <c r="T697" s="8">
        <f>IF(Português!$R697&lt;&gt;0,1,0)</f>
        <v>0</v>
      </c>
      <c r="U697" s="135"/>
      <c r="V697" s="135"/>
      <c r="Y697" s="3"/>
    </row>
    <row r="698" spans="1:25" ht="15" customHeight="1" thickBot="1" x14ac:dyDescent="0.35">
      <c r="A698" s="151"/>
      <c r="B698" s="58"/>
      <c r="C698" s="71"/>
      <c r="D698" s="59"/>
      <c r="E698" s="100"/>
      <c r="F698" s="100"/>
      <c r="G698" s="60"/>
      <c r="H698" s="61"/>
      <c r="I698" s="62">
        <f>M697</f>
        <v>14.25</v>
      </c>
      <c r="J698" s="151"/>
      <c r="K698" s="81">
        <v>193</v>
      </c>
      <c r="L698" s="82">
        <v>42249</v>
      </c>
      <c r="M698" s="83">
        <v>14.25</v>
      </c>
      <c r="N698" s="83">
        <v>0</v>
      </c>
      <c r="O698" s="83" t="str">
        <f>IF(COUNT(R690:R698)=COUNTIF(R690:R698,0),"Unanimidade",_xlfn.CONCAT(COUNTIF(R690:R698,0)," x ",COUNTIF(R690:R698,"&lt;&gt;0")))</f>
        <v>Unanimidade</v>
      </c>
      <c r="P698" s="39" t="s">
        <v>54</v>
      </c>
      <c r="Q698" s="40">
        <v>0</v>
      </c>
      <c r="R698" s="41">
        <f t="shared" si="17"/>
        <v>0</v>
      </c>
      <c r="S698" s="8">
        <f>1-Português!$T698</f>
        <v>1</v>
      </c>
      <c r="T698" s="8">
        <f>IF(Português!$R698&lt;&gt;0,1,0)</f>
        <v>0</v>
      </c>
      <c r="U698" s="135"/>
      <c r="V698" s="135"/>
      <c r="Y698" s="3"/>
    </row>
    <row r="699" spans="1:25" ht="15" customHeight="1" x14ac:dyDescent="0.3">
      <c r="A699" s="151"/>
      <c r="B699" s="53"/>
      <c r="C699" s="69"/>
      <c r="D699" s="54"/>
      <c r="E699" s="93"/>
      <c r="F699" s="94"/>
      <c r="G699" s="94"/>
      <c r="H699" s="99"/>
      <c r="I699" s="55"/>
      <c r="J699" s="151"/>
      <c r="K699" s="75">
        <v>192</v>
      </c>
      <c r="L699" s="76">
        <v>42214</v>
      </c>
      <c r="M699" s="77">
        <v>14.25</v>
      </c>
      <c r="N699" s="77">
        <v>0.5</v>
      </c>
      <c r="O699" s="77" t="str">
        <f>IF(COUNT(R699:R706)=COUNTIF(R699:R706,0),"Unanimidade",_xlfn.CONCAT(COUNTIF(R699:R706,0)," x ",COUNTIF(R699:R706,"&lt;&gt;0")))</f>
        <v>Unanimidade</v>
      </c>
      <c r="P699" s="35" t="s">
        <v>51</v>
      </c>
      <c r="Q699" s="36">
        <v>0.5</v>
      </c>
      <c r="R699" s="37">
        <f t="shared" si="17"/>
        <v>0</v>
      </c>
      <c r="S699" s="8">
        <f>1-Português!$T699</f>
        <v>1</v>
      </c>
      <c r="T699" s="8">
        <f>IF(Português!$R699&lt;&gt;0,1,0)</f>
        <v>0</v>
      </c>
      <c r="U699" s="135"/>
      <c r="V699" s="135"/>
      <c r="Y699" s="3"/>
    </row>
    <row r="700" spans="1:25" ht="15" customHeight="1" x14ac:dyDescent="0.3">
      <c r="A700" s="151"/>
      <c r="B700" s="56"/>
      <c r="C700" s="70"/>
      <c r="D700" s="43"/>
      <c r="E700" s="46"/>
      <c r="F700" s="90" t="str">
        <f>IF(M706=M707,"Manutenção em",IF(M706&gt;M707,"Aumento para","Redução para"))</f>
        <v>Aumento para</v>
      </c>
      <c r="G700" s="47"/>
      <c r="H700" s="52"/>
      <c r="I700" s="57"/>
      <c r="J700" s="151"/>
      <c r="K700" s="78">
        <v>192</v>
      </c>
      <c r="L700" s="79">
        <v>42214</v>
      </c>
      <c r="M700" s="80">
        <v>14.25</v>
      </c>
      <c r="N700" s="80">
        <v>0.5</v>
      </c>
      <c r="O700" s="80" t="str">
        <f>IF(COUNT(R699:R706)=COUNTIF(R699:R706,0),"Unanimidade",_xlfn.CONCAT(COUNTIF(R699:R706,0)," x ",COUNTIF(R699:R706,"&lt;&gt;0")))</f>
        <v>Unanimidade</v>
      </c>
      <c r="P700" s="33" t="s">
        <v>52</v>
      </c>
      <c r="Q700" s="34">
        <v>0.5</v>
      </c>
      <c r="R700" s="38">
        <f t="shared" si="17"/>
        <v>0</v>
      </c>
      <c r="S700" s="8">
        <f>1-Português!$T700</f>
        <v>1</v>
      </c>
      <c r="T700" s="8">
        <f>IF(Português!$R700&lt;&gt;0,1,0)</f>
        <v>0</v>
      </c>
      <c r="U700" s="135"/>
      <c r="V700" s="135"/>
      <c r="Y700" s="3"/>
    </row>
    <row r="701" spans="1:25" ht="15" customHeight="1" x14ac:dyDescent="0.3">
      <c r="A701" s="151"/>
      <c r="B701" s="56"/>
      <c r="C701" s="45" t="s">
        <v>23</v>
      </c>
      <c r="D701" s="45"/>
      <c r="E701" s="190">
        <f>M699</f>
        <v>14.25</v>
      </c>
      <c r="F701" s="190"/>
      <c r="G701" s="190"/>
      <c r="H701" s="67"/>
      <c r="I701" s="57"/>
      <c r="J701" s="151"/>
      <c r="K701" s="78">
        <v>192</v>
      </c>
      <c r="L701" s="79">
        <v>42214</v>
      </c>
      <c r="M701" s="80">
        <v>14.25</v>
      </c>
      <c r="N701" s="80">
        <v>0.5</v>
      </c>
      <c r="O701" s="80" t="str">
        <f>IF(COUNT(R699:R706)=COUNTIF(R699:R706,0),"Unanimidade",_xlfn.CONCAT(COUNTIF(R699:R706,0)," x ",COUNTIF(R699:R706,"&lt;&gt;0")))</f>
        <v>Unanimidade</v>
      </c>
      <c r="P701" s="33" t="s">
        <v>53</v>
      </c>
      <c r="Q701" s="34">
        <v>0.5</v>
      </c>
      <c r="R701" s="38">
        <f t="shared" si="17"/>
        <v>0</v>
      </c>
      <c r="S701" s="8">
        <f>1-Português!$T701</f>
        <v>1</v>
      </c>
      <c r="T701" s="8">
        <f>IF(Português!$R701&lt;&gt;0,1,0)</f>
        <v>0</v>
      </c>
      <c r="U701" s="135"/>
      <c r="V701" s="135"/>
      <c r="Y701" s="3"/>
    </row>
    <row r="702" spans="1:25" ht="15" customHeight="1" x14ac:dyDescent="0.3">
      <c r="A702" s="151"/>
      <c r="B702" s="56"/>
      <c r="C702" s="191">
        <f>K699</f>
        <v>192</v>
      </c>
      <c r="D702" s="191"/>
      <c r="E702" s="190"/>
      <c r="F702" s="190"/>
      <c r="G702" s="190"/>
      <c r="H702" s="68" t="s">
        <v>25</v>
      </c>
      <c r="I702" s="57"/>
      <c r="J702" s="151"/>
      <c r="K702" s="78">
        <v>192</v>
      </c>
      <c r="L702" s="79">
        <v>42214</v>
      </c>
      <c r="M702" s="80">
        <v>14.25</v>
      </c>
      <c r="N702" s="80">
        <v>0.5</v>
      </c>
      <c r="O702" s="80" t="str">
        <f>IF(COUNT(R699:R706)=COUNTIF(R699:R706,0),"Unanimidade",_xlfn.CONCAT(COUNTIF(R699:R706,0)," x ",COUNTIF(R699:R706,"&lt;&gt;0")))</f>
        <v>Unanimidade</v>
      </c>
      <c r="P702" s="33" t="s">
        <v>49</v>
      </c>
      <c r="Q702" s="34">
        <v>0.5</v>
      </c>
      <c r="R702" s="38">
        <f t="shared" si="17"/>
        <v>0</v>
      </c>
      <c r="S702" s="8">
        <f>1-Português!$T702</f>
        <v>1</v>
      </c>
      <c r="T702" s="8">
        <f>IF(Português!$R702&lt;&gt;0,1,0)</f>
        <v>0</v>
      </c>
      <c r="U702" s="135"/>
      <c r="V702" s="135"/>
      <c r="Y702" s="3"/>
    </row>
    <row r="703" spans="1:25" ht="15" customHeight="1" x14ac:dyDescent="0.3">
      <c r="A703" s="151"/>
      <c r="B703" s="56"/>
      <c r="C703" s="191"/>
      <c r="D703" s="191"/>
      <c r="I703" s="57">
        <f>M708</f>
        <v>13.75</v>
      </c>
      <c r="J703" s="151"/>
      <c r="K703" s="78">
        <v>192</v>
      </c>
      <c r="L703" s="79">
        <v>42214</v>
      </c>
      <c r="M703" s="80">
        <v>14.25</v>
      </c>
      <c r="N703" s="80">
        <v>0.5</v>
      </c>
      <c r="O703" s="80" t="str">
        <f>IF(COUNT(R699:R706)=COUNTIF(R699:R706,0),"Unanimidade",_xlfn.CONCAT(COUNTIF(R699:R706,0)," x ",COUNTIF(R699:R706,"&lt;&gt;0")))</f>
        <v>Unanimidade</v>
      </c>
      <c r="P703" s="33" t="s">
        <v>55</v>
      </c>
      <c r="Q703" s="34">
        <v>0.5</v>
      </c>
      <c r="R703" s="38">
        <f t="shared" si="17"/>
        <v>0</v>
      </c>
      <c r="S703" s="8">
        <f>1-Português!$T703</f>
        <v>1</v>
      </c>
      <c r="T703" s="8">
        <f>IF(Português!$R703&lt;&gt;0,1,0)</f>
        <v>0</v>
      </c>
      <c r="U703" s="135"/>
      <c r="V703" s="135"/>
      <c r="Y703" s="3"/>
    </row>
    <row r="704" spans="1:25" ht="15" customHeight="1" x14ac:dyDescent="0.3">
      <c r="A704" s="151"/>
      <c r="B704" s="56"/>
      <c r="C704" s="44"/>
      <c r="D704" s="44"/>
      <c r="E704" s="72" t="s">
        <v>29</v>
      </c>
      <c r="F704" s="89" t="str">
        <f>IF(COUNT(R699:R707)=COUNTIF(R699:R707,0),"Unanimidade",_xlfn.CONCAT(COUNTIF(R699:R707,0)," x ",COUNTIF(R699:R707,"&lt;&gt;0")))</f>
        <v>Unanimidade</v>
      </c>
      <c r="G704" s="67"/>
      <c r="H704" s="67"/>
      <c r="I704" s="57">
        <f>M707</f>
        <v>13.75</v>
      </c>
      <c r="J704" s="151"/>
      <c r="K704" s="78">
        <v>192</v>
      </c>
      <c r="L704" s="79">
        <v>42214</v>
      </c>
      <c r="M704" s="80">
        <v>14.25</v>
      </c>
      <c r="N704" s="80">
        <v>0.5</v>
      </c>
      <c r="O704" s="80" t="str">
        <f>IF(COUNT(R699:R706)=COUNTIF(R699:R706,0),"Unanimidade",_xlfn.CONCAT(COUNTIF(R699:R706,0)," x ",COUNTIF(R699:R706,"&lt;&gt;0")))</f>
        <v>Unanimidade</v>
      </c>
      <c r="P704" s="33" t="s">
        <v>50</v>
      </c>
      <c r="Q704" s="34">
        <v>0.5</v>
      </c>
      <c r="R704" s="38">
        <f t="shared" si="17"/>
        <v>0</v>
      </c>
      <c r="S704" s="8">
        <f>1-Português!$T704</f>
        <v>1</v>
      </c>
      <c r="T704" s="8">
        <f>IF(Português!$R704&lt;&gt;0,1,0)</f>
        <v>0</v>
      </c>
      <c r="U704" s="135"/>
      <c r="V704" s="135"/>
      <c r="Y704" s="3"/>
    </row>
    <row r="705" spans="1:25" ht="15" customHeight="1" x14ac:dyDescent="0.3">
      <c r="A705" s="151"/>
      <c r="B705" s="56"/>
      <c r="C705" s="48">
        <f>L699</f>
        <v>42214</v>
      </c>
      <c r="D705" s="48"/>
      <c r="E705" s="72" t="s">
        <v>35</v>
      </c>
      <c r="F705" s="50">
        <f>M706-M707</f>
        <v>0.5</v>
      </c>
      <c r="G705" s="49"/>
      <c r="H705" s="51"/>
      <c r="I705" s="57">
        <f>M706</f>
        <v>14.25</v>
      </c>
      <c r="J705" s="151"/>
      <c r="K705" s="78">
        <v>192</v>
      </c>
      <c r="L705" s="79">
        <v>42214</v>
      </c>
      <c r="M705" s="80">
        <v>14.25</v>
      </c>
      <c r="N705" s="80">
        <v>0.5</v>
      </c>
      <c r="O705" s="80" t="str">
        <f>IF(COUNT(R699:R706)=COUNTIF(R699:R706,0),"Unanimidade",_xlfn.CONCAT(COUNTIF(R699:R706,0)," x ",COUNTIF(R699:R706,"&lt;&gt;0")))</f>
        <v>Unanimidade</v>
      </c>
      <c r="P705" s="33" t="s">
        <v>30</v>
      </c>
      <c r="Q705" s="34">
        <v>0.5</v>
      </c>
      <c r="R705" s="38">
        <f t="shared" si="17"/>
        <v>0</v>
      </c>
      <c r="S705" s="8">
        <f>1-Português!$T705</f>
        <v>1</v>
      </c>
      <c r="T705" s="8">
        <f>IF(Português!$R705&lt;&gt;0,1,0)</f>
        <v>0</v>
      </c>
      <c r="U705" s="135"/>
      <c r="V705" s="135"/>
      <c r="Y705" s="3"/>
    </row>
    <row r="706" spans="1:25" ht="15" customHeight="1" thickBot="1" x14ac:dyDescent="0.35">
      <c r="A706" s="151"/>
      <c r="B706" s="56"/>
      <c r="C706" s="70"/>
      <c r="D706" s="43"/>
      <c r="E706" s="43"/>
      <c r="F706" s="92"/>
      <c r="G706" s="50"/>
      <c r="H706" s="51"/>
      <c r="I706" s="57">
        <f>M705</f>
        <v>14.25</v>
      </c>
      <c r="J706" s="151"/>
      <c r="K706" s="81">
        <v>192</v>
      </c>
      <c r="L706" s="82">
        <v>42214</v>
      </c>
      <c r="M706" s="83">
        <v>14.25</v>
      </c>
      <c r="N706" s="83">
        <v>0.5</v>
      </c>
      <c r="O706" s="83" t="str">
        <f>IF(COUNT(R699:R706)=COUNTIF(R699:R706,0),"Unanimidade",_xlfn.CONCAT(COUNTIF(R699:R706,0)," x ",COUNTIF(R699:R706,"&lt;&gt;0")))</f>
        <v>Unanimidade</v>
      </c>
      <c r="P706" s="39" t="s">
        <v>46</v>
      </c>
      <c r="Q706" s="40">
        <v>0.5</v>
      </c>
      <c r="R706" s="41">
        <f t="shared" si="17"/>
        <v>0</v>
      </c>
      <c r="S706" s="8">
        <f>1-Português!$T706</f>
        <v>1</v>
      </c>
      <c r="T706" s="8">
        <f>IF(Português!$R706&lt;&gt;0,1,0)</f>
        <v>0</v>
      </c>
      <c r="U706" s="135"/>
      <c r="V706" s="135"/>
      <c r="Y706" s="3"/>
    </row>
    <row r="707" spans="1:25" ht="15" customHeight="1" x14ac:dyDescent="0.3">
      <c r="A707" s="151"/>
      <c r="B707" s="53"/>
      <c r="C707" s="69"/>
      <c r="D707" s="54"/>
      <c r="E707" s="93"/>
      <c r="F707" s="94"/>
      <c r="G707" s="94"/>
      <c r="H707" s="99"/>
      <c r="I707" s="55"/>
      <c r="J707" s="151"/>
      <c r="K707" s="75">
        <v>191</v>
      </c>
      <c r="L707" s="76">
        <v>42158</v>
      </c>
      <c r="M707" s="77">
        <v>13.75</v>
      </c>
      <c r="N707" s="77">
        <v>0.5</v>
      </c>
      <c r="O707" s="77" t="str">
        <f>IF(COUNT(R707:R715)=COUNTIF(R707:R715,0),"Unanimidade",_xlfn.CONCAT(COUNTIF(R707:R715,0)," x ",COUNTIF(R707:R715,"&lt;&gt;0")))</f>
        <v>Unanimidade</v>
      </c>
      <c r="P707" s="35" t="s">
        <v>51</v>
      </c>
      <c r="Q707" s="36">
        <v>0.5</v>
      </c>
      <c r="R707" s="37">
        <f t="shared" si="17"/>
        <v>0</v>
      </c>
      <c r="S707" s="8">
        <f>1-Português!$T707</f>
        <v>1</v>
      </c>
      <c r="T707" s="8">
        <f>IF(Português!$R707&lt;&gt;0,1,0)</f>
        <v>0</v>
      </c>
      <c r="U707" s="135"/>
      <c r="V707" s="135"/>
      <c r="Y707" s="3"/>
    </row>
    <row r="708" spans="1:25" ht="15" customHeight="1" x14ac:dyDescent="0.3">
      <c r="A708" s="151"/>
      <c r="B708" s="56"/>
      <c r="C708" s="70"/>
      <c r="D708" s="43"/>
      <c r="E708" s="46"/>
      <c r="F708" s="90" t="str">
        <f>IF(M715=M716,"Manutenção em",IF(M715&gt;M716,"Aumento para","Redução para"))</f>
        <v>Aumento para</v>
      </c>
      <c r="G708" s="47"/>
      <c r="H708" s="52"/>
      <c r="I708" s="57"/>
      <c r="J708" s="151"/>
      <c r="K708" s="78">
        <v>191</v>
      </c>
      <c r="L708" s="79">
        <v>42158</v>
      </c>
      <c r="M708" s="80">
        <v>13.75</v>
      </c>
      <c r="N708" s="80">
        <v>0.5</v>
      </c>
      <c r="O708" s="80" t="str">
        <f>IF(COUNT(R707:R715)=COUNTIF(R707:R715,0),"Unanimidade",_xlfn.CONCAT(COUNTIF(R707:R715,0)," x ",COUNTIF(R707:R715,"&lt;&gt;0")))</f>
        <v>Unanimidade</v>
      </c>
      <c r="P708" s="33" t="s">
        <v>52</v>
      </c>
      <c r="Q708" s="34">
        <v>0.5</v>
      </c>
      <c r="R708" s="38">
        <f t="shared" si="17"/>
        <v>0</v>
      </c>
      <c r="S708" s="8">
        <f>1-Português!$T708</f>
        <v>1</v>
      </c>
      <c r="T708" s="8">
        <f>IF(Português!$R708&lt;&gt;0,1,0)</f>
        <v>0</v>
      </c>
      <c r="U708" s="135"/>
      <c r="V708" s="135"/>
      <c r="Y708" s="3"/>
    </row>
    <row r="709" spans="1:25" ht="15" customHeight="1" x14ac:dyDescent="0.3">
      <c r="A709" s="151"/>
      <c r="B709" s="56"/>
      <c r="C709" s="45" t="s">
        <v>23</v>
      </c>
      <c r="D709" s="45"/>
      <c r="E709" s="190">
        <f>M707</f>
        <v>13.75</v>
      </c>
      <c r="F709" s="190"/>
      <c r="G709" s="190"/>
      <c r="H709" s="67"/>
      <c r="I709" s="57"/>
      <c r="J709" s="151"/>
      <c r="K709" s="78">
        <v>191</v>
      </c>
      <c r="L709" s="79">
        <v>42158</v>
      </c>
      <c r="M709" s="80">
        <v>13.75</v>
      </c>
      <c r="N709" s="80">
        <v>0.5</v>
      </c>
      <c r="O709" s="80" t="str">
        <f>IF(COUNT(R707:R715)=COUNTIF(R707:R715,0),"Unanimidade",_xlfn.CONCAT(COUNTIF(R707:R715,0)," x ",COUNTIF(R707:R715,"&lt;&gt;0")))</f>
        <v>Unanimidade</v>
      </c>
      <c r="P709" s="33" t="s">
        <v>53</v>
      </c>
      <c r="Q709" s="34">
        <v>0.5</v>
      </c>
      <c r="R709" s="38">
        <f t="shared" si="17"/>
        <v>0</v>
      </c>
      <c r="S709" s="8">
        <f>1-Português!$T709</f>
        <v>1</v>
      </c>
      <c r="T709" s="8">
        <f>IF(Português!$R709&lt;&gt;0,1,0)</f>
        <v>0</v>
      </c>
      <c r="U709" s="135"/>
      <c r="V709" s="135"/>
      <c r="Y709" s="3"/>
    </row>
    <row r="710" spans="1:25" ht="15" customHeight="1" x14ac:dyDescent="0.3">
      <c r="A710" s="151"/>
      <c r="B710" s="56"/>
      <c r="C710" s="191">
        <f>K707</f>
        <v>191</v>
      </c>
      <c r="D710" s="191"/>
      <c r="E710" s="190"/>
      <c r="F710" s="190"/>
      <c r="G710" s="190"/>
      <c r="H710" s="68" t="s">
        <v>25</v>
      </c>
      <c r="I710" s="57"/>
      <c r="J710" s="151"/>
      <c r="K710" s="78">
        <v>191</v>
      </c>
      <c r="L710" s="79">
        <v>42158</v>
      </c>
      <c r="M710" s="80">
        <v>13.75</v>
      </c>
      <c r="N710" s="80">
        <v>0.5</v>
      </c>
      <c r="O710" s="80" t="str">
        <f>IF(COUNT(R707:R715)=COUNTIF(R707:R715,0),"Unanimidade",_xlfn.CONCAT(COUNTIF(R707:R715,0)," x ",COUNTIF(R707:R715,"&lt;&gt;0")))</f>
        <v>Unanimidade</v>
      </c>
      <c r="P710" s="33" t="s">
        <v>49</v>
      </c>
      <c r="Q710" s="34">
        <v>0.5</v>
      </c>
      <c r="R710" s="38">
        <f t="shared" si="17"/>
        <v>0</v>
      </c>
      <c r="S710" s="8">
        <f>1-Português!$T710</f>
        <v>1</v>
      </c>
      <c r="T710" s="8">
        <f>IF(Português!$R710&lt;&gt;0,1,0)</f>
        <v>0</v>
      </c>
      <c r="U710" s="135"/>
      <c r="V710" s="135"/>
      <c r="Y710" s="3"/>
    </row>
    <row r="711" spans="1:25" ht="15" customHeight="1" x14ac:dyDescent="0.3">
      <c r="A711" s="151"/>
      <c r="B711" s="56"/>
      <c r="C711" s="191"/>
      <c r="D711" s="191"/>
      <c r="I711" s="57"/>
      <c r="J711" s="151"/>
      <c r="K711" s="78">
        <v>191</v>
      </c>
      <c r="L711" s="79">
        <v>42158</v>
      </c>
      <c r="M711" s="80">
        <v>13.75</v>
      </c>
      <c r="N711" s="80">
        <v>0.5</v>
      </c>
      <c r="O711" s="80" t="str">
        <f>IF(COUNT(R707:R715)=COUNTIF(R707:R715,0),"Unanimidade",_xlfn.CONCAT(COUNTIF(R707:R715,0)," x ",COUNTIF(R707:R715,"&lt;&gt;0")))</f>
        <v>Unanimidade</v>
      </c>
      <c r="P711" s="33" t="s">
        <v>55</v>
      </c>
      <c r="Q711" s="34">
        <v>0.5</v>
      </c>
      <c r="R711" s="38">
        <f t="shared" si="17"/>
        <v>0</v>
      </c>
      <c r="S711" s="8">
        <f>1-Português!$T711</f>
        <v>1</v>
      </c>
      <c r="T711" s="8">
        <f>IF(Português!$R711&lt;&gt;0,1,0)</f>
        <v>0</v>
      </c>
      <c r="U711" s="135"/>
      <c r="V711" s="135"/>
      <c r="Y711" s="3"/>
    </row>
    <row r="712" spans="1:25" ht="15" customHeight="1" x14ac:dyDescent="0.3">
      <c r="A712" s="151"/>
      <c r="B712" s="56"/>
      <c r="C712" s="44"/>
      <c r="D712" s="44"/>
      <c r="E712" s="72" t="s">
        <v>29</v>
      </c>
      <c r="F712" s="89" t="str">
        <f>IF(COUNT(R707:R715)=COUNTIF(R707:R715,0),"Unanimidade",_xlfn.CONCAT(COUNTIF(R707:R715,0)," x ",COUNTIF(R707:R715,"&lt;&gt;0")))</f>
        <v>Unanimidade</v>
      </c>
      <c r="G712" s="67"/>
      <c r="H712" s="67"/>
      <c r="I712" s="57">
        <f>M717</f>
        <v>13.25</v>
      </c>
      <c r="J712" s="151"/>
      <c r="K712" s="78">
        <v>191</v>
      </c>
      <c r="L712" s="79">
        <v>42158</v>
      </c>
      <c r="M712" s="80">
        <v>13.75</v>
      </c>
      <c r="N712" s="80">
        <v>0.5</v>
      </c>
      <c r="O712" s="80" t="str">
        <f>IF(COUNT(R707:R715)=COUNTIF(R707:R715,0),"Unanimidade",_xlfn.CONCAT(COUNTIF(R707:R715,0)," x ",COUNTIF(R707:R715,"&lt;&gt;0")))</f>
        <v>Unanimidade</v>
      </c>
      <c r="P712" s="33" t="s">
        <v>50</v>
      </c>
      <c r="Q712" s="34">
        <v>0.5</v>
      </c>
      <c r="R712" s="38">
        <f t="shared" si="17"/>
        <v>0</v>
      </c>
      <c r="S712" s="8">
        <f>1-Português!$T712</f>
        <v>1</v>
      </c>
      <c r="T712" s="8">
        <f>IF(Português!$R712&lt;&gt;0,1,0)</f>
        <v>0</v>
      </c>
      <c r="U712" s="135"/>
      <c r="V712" s="135"/>
      <c r="Y712" s="3"/>
    </row>
    <row r="713" spans="1:25" ht="15" customHeight="1" x14ac:dyDescent="0.3">
      <c r="A713" s="151"/>
      <c r="B713" s="56"/>
      <c r="C713" s="48">
        <f>L707</f>
        <v>42158</v>
      </c>
      <c r="D713" s="48"/>
      <c r="E713" s="72" t="s">
        <v>35</v>
      </c>
      <c r="F713" s="50">
        <f>M715-M716</f>
        <v>0.5</v>
      </c>
      <c r="G713" s="49"/>
      <c r="H713" s="51"/>
      <c r="I713" s="57">
        <f>M716</f>
        <v>13.25</v>
      </c>
      <c r="J713" s="151"/>
      <c r="K713" s="78">
        <v>191</v>
      </c>
      <c r="L713" s="79">
        <v>42158</v>
      </c>
      <c r="M713" s="80">
        <v>13.75</v>
      </c>
      <c r="N713" s="80">
        <v>0.5</v>
      </c>
      <c r="O713" s="80" t="str">
        <f>IF(COUNT(R707:R715)=COUNTIF(R707:R715,0),"Unanimidade",_xlfn.CONCAT(COUNTIF(R707:R715,0)," x ",COUNTIF(R707:R715,"&lt;&gt;0")))</f>
        <v>Unanimidade</v>
      </c>
      <c r="P713" s="33" t="s">
        <v>30</v>
      </c>
      <c r="Q713" s="34">
        <v>0.5</v>
      </c>
      <c r="R713" s="38">
        <f t="shared" si="17"/>
        <v>0</v>
      </c>
      <c r="S713" s="8">
        <f>1-Português!$T713</f>
        <v>1</v>
      </c>
      <c r="T713" s="8">
        <f>IF(Português!$R713&lt;&gt;0,1,0)</f>
        <v>0</v>
      </c>
      <c r="U713" s="135"/>
      <c r="V713" s="135"/>
      <c r="Y713" s="3"/>
    </row>
    <row r="714" spans="1:25" ht="15" customHeight="1" x14ac:dyDescent="0.3">
      <c r="A714" s="151"/>
      <c r="B714" s="56"/>
      <c r="C714" s="70"/>
      <c r="D714" s="43"/>
      <c r="E714" s="43"/>
      <c r="F714" s="92"/>
      <c r="G714" s="50"/>
      <c r="H714" s="51"/>
      <c r="I714" s="57">
        <f>M715</f>
        <v>13.75</v>
      </c>
      <c r="J714" s="151"/>
      <c r="K714" s="78">
        <v>191</v>
      </c>
      <c r="L714" s="79">
        <v>42158</v>
      </c>
      <c r="M714" s="80">
        <v>13.75</v>
      </c>
      <c r="N714" s="80">
        <v>0.5</v>
      </c>
      <c r="O714" s="80" t="str">
        <f>IF(COUNT(R707:R715)=COUNTIF(R707:R715,0),"Unanimidade",_xlfn.CONCAT(COUNTIF(R707:R715,0)," x ",COUNTIF(R707:R715,"&lt;&gt;0")))</f>
        <v>Unanimidade</v>
      </c>
      <c r="P714" s="33" t="s">
        <v>46</v>
      </c>
      <c r="Q714" s="34">
        <v>0.5</v>
      </c>
      <c r="R714" s="38">
        <f t="shared" si="17"/>
        <v>0</v>
      </c>
      <c r="S714" s="8">
        <f>1-Português!$T714</f>
        <v>1</v>
      </c>
      <c r="T714" s="8">
        <f>IF(Português!$R714&lt;&gt;0,1,0)</f>
        <v>0</v>
      </c>
      <c r="U714" s="135"/>
      <c r="V714" s="135"/>
      <c r="Y714" s="3"/>
    </row>
    <row r="715" spans="1:25" ht="15" customHeight="1" thickBot="1" x14ac:dyDescent="0.35">
      <c r="A715" s="151"/>
      <c r="B715" s="58"/>
      <c r="C715" s="71"/>
      <c r="D715" s="59"/>
      <c r="E715" s="100"/>
      <c r="F715" s="100"/>
      <c r="G715" s="60"/>
      <c r="H715" s="61"/>
      <c r="I715" s="62">
        <f>M714</f>
        <v>13.75</v>
      </c>
      <c r="J715" s="151"/>
      <c r="K715" s="81">
        <v>191</v>
      </c>
      <c r="L715" s="82">
        <v>42158</v>
      </c>
      <c r="M715" s="83">
        <v>13.75</v>
      </c>
      <c r="N715" s="83">
        <v>0.5</v>
      </c>
      <c r="O715" s="83" t="str">
        <f>IF(COUNT(R707:R715)=COUNTIF(R707:R715,0),"Unanimidade",_xlfn.CONCAT(COUNTIF(R707:R715,0)," x ",COUNTIF(R707:R715,"&lt;&gt;0")))</f>
        <v>Unanimidade</v>
      </c>
      <c r="P715" s="39" t="s">
        <v>54</v>
      </c>
      <c r="Q715" s="40">
        <v>0.5</v>
      </c>
      <c r="R715" s="41">
        <f t="shared" si="17"/>
        <v>0</v>
      </c>
      <c r="S715" s="8">
        <f>1-Português!$T715</f>
        <v>1</v>
      </c>
      <c r="T715" s="8">
        <f>IF(Português!$R715&lt;&gt;0,1,0)</f>
        <v>0</v>
      </c>
      <c r="U715" s="135"/>
      <c r="V715" s="135"/>
      <c r="Y715" s="3"/>
    </row>
    <row r="716" spans="1:25" ht="15" customHeight="1" x14ac:dyDescent="0.3">
      <c r="A716" s="151"/>
      <c r="B716" s="53"/>
      <c r="C716" s="69"/>
      <c r="D716" s="54"/>
      <c r="E716" s="93"/>
      <c r="F716" s="94"/>
      <c r="G716" s="94"/>
      <c r="H716" s="99"/>
      <c r="I716" s="55"/>
      <c r="J716" s="151"/>
      <c r="K716" s="75">
        <v>190</v>
      </c>
      <c r="L716" s="76">
        <v>42123</v>
      </c>
      <c r="M716" s="77">
        <v>13.25</v>
      </c>
      <c r="N716" s="77">
        <v>0.5</v>
      </c>
      <c r="O716" s="77" t="str">
        <f>IF(COUNT(R716:R724)=COUNTIF(R716:R724,0),"Unanimidade",_xlfn.CONCAT(COUNTIF(R716:R724,0)," x ",COUNTIF(R716:R724,"&lt;&gt;0")))</f>
        <v>Unanimidade</v>
      </c>
      <c r="P716" s="35" t="s">
        <v>51</v>
      </c>
      <c r="Q716" s="36">
        <v>0.5</v>
      </c>
      <c r="R716" s="37">
        <f t="shared" si="17"/>
        <v>0</v>
      </c>
      <c r="S716" s="8">
        <f>1-Português!$T716</f>
        <v>1</v>
      </c>
      <c r="T716" s="8">
        <f>IF(Português!$R716&lt;&gt;0,1,0)</f>
        <v>0</v>
      </c>
      <c r="U716" s="135"/>
      <c r="V716" s="135"/>
      <c r="Y716" s="3"/>
    </row>
    <row r="717" spans="1:25" ht="15" customHeight="1" x14ac:dyDescent="0.3">
      <c r="A717" s="151"/>
      <c r="B717" s="56"/>
      <c r="C717" s="70"/>
      <c r="D717" s="43"/>
      <c r="E717" s="46"/>
      <c r="F717" s="90" t="str">
        <f>IF(M724=M725,"Manutenção em",IF(M724&gt;M725,"Aumento para","Redução para"))</f>
        <v>Aumento para</v>
      </c>
      <c r="G717" s="47"/>
      <c r="H717" s="52"/>
      <c r="I717" s="57"/>
      <c r="J717" s="151"/>
      <c r="K717" s="78">
        <v>190</v>
      </c>
      <c r="L717" s="79">
        <v>42123</v>
      </c>
      <c r="M717" s="80">
        <v>13.25</v>
      </c>
      <c r="N717" s="80">
        <v>0.5</v>
      </c>
      <c r="O717" s="80" t="str">
        <f>IF(COUNT(R716:R724)=COUNTIF(R716:R724,0),"Unanimidade",_xlfn.CONCAT(COUNTIF(R716:R724,0)," x ",COUNTIF(R716:R724,"&lt;&gt;0")))</f>
        <v>Unanimidade</v>
      </c>
      <c r="P717" s="33" t="s">
        <v>52</v>
      </c>
      <c r="Q717" s="34">
        <v>0.5</v>
      </c>
      <c r="R717" s="38">
        <f t="shared" si="17"/>
        <v>0</v>
      </c>
      <c r="S717" s="8">
        <f>1-Português!$T717</f>
        <v>1</v>
      </c>
      <c r="T717" s="8">
        <f>IF(Português!$R717&lt;&gt;0,1,0)</f>
        <v>0</v>
      </c>
      <c r="U717" s="135"/>
      <c r="V717" s="135"/>
      <c r="Y717" s="3"/>
    </row>
    <row r="718" spans="1:25" ht="15" customHeight="1" x14ac:dyDescent="0.3">
      <c r="A718" s="151"/>
      <c r="B718" s="56"/>
      <c r="C718" s="45" t="s">
        <v>23</v>
      </c>
      <c r="D718" s="45"/>
      <c r="E718" s="190">
        <f>M716</f>
        <v>13.25</v>
      </c>
      <c r="F718" s="190"/>
      <c r="G718" s="190"/>
      <c r="H718" s="67"/>
      <c r="I718" s="57"/>
      <c r="J718" s="151"/>
      <c r="K718" s="78">
        <v>190</v>
      </c>
      <c r="L718" s="79">
        <v>42123</v>
      </c>
      <c r="M718" s="80">
        <v>13.25</v>
      </c>
      <c r="N718" s="80">
        <v>0.5</v>
      </c>
      <c r="O718" s="80" t="str">
        <f>IF(COUNT(R716:R724)=COUNTIF(R716:R724,0),"Unanimidade",_xlfn.CONCAT(COUNTIF(R716:R724,0)," x ",COUNTIF(R716:R724,"&lt;&gt;0")))</f>
        <v>Unanimidade</v>
      </c>
      <c r="P718" s="33" t="s">
        <v>53</v>
      </c>
      <c r="Q718" s="34">
        <v>0.5</v>
      </c>
      <c r="R718" s="38">
        <f t="shared" si="17"/>
        <v>0</v>
      </c>
      <c r="S718" s="8">
        <f>1-Português!$T718</f>
        <v>1</v>
      </c>
      <c r="T718" s="8">
        <f>IF(Português!$R718&lt;&gt;0,1,0)</f>
        <v>0</v>
      </c>
      <c r="U718" s="135"/>
      <c r="V718" s="135"/>
      <c r="Y718" s="3"/>
    </row>
    <row r="719" spans="1:25" ht="15" customHeight="1" x14ac:dyDescent="0.3">
      <c r="A719" s="151"/>
      <c r="B719" s="56"/>
      <c r="C719" s="191">
        <f>K716</f>
        <v>190</v>
      </c>
      <c r="D719" s="191"/>
      <c r="E719" s="190"/>
      <c r="F719" s="190"/>
      <c r="G719" s="190"/>
      <c r="H719" s="68" t="s">
        <v>25</v>
      </c>
      <c r="I719" s="57"/>
      <c r="J719" s="151"/>
      <c r="K719" s="78">
        <v>190</v>
      </c>
      <c r="L719" s="79">
        <v>42123</v>
      </c>
      <c r="M719" s="80">
        <v>13.25</v>
      </c>
      <c r="N719" s="80">
        <v>0.5</v>
      </c>
      <c r="O719" s="80" t="str">
        <f>IF(COUNT(R716:R724)=COUNTIF(R716:R724,0),"Unanimidade",_xlfn.CONCAT(COUNTIF(R716:R724,0)," x ",COUNTIF(R716:R724,"&lt;&gt;0")))</f>
        <v>Unanimidade</v>
      </c>
      <c r="P719" s="33" t="s">
        <v>49</v>
      </c>
      <c r="Q719" s="34">
        <v>0.5</v>
      </c>
      <c r="R719" s="38">
        <f t="shared" si="17"/>
        <v>0</v>
      </c>
      <c r="S719" s="8">
        <f>1-Português!$T719</f>
        <v>1</v>
      </c>
      <c r="T719" s="8">
        <f>IF(Português!$R719&lt;&gt;0,1,0)</f>
        <v>0</v>
      </c>
      <c r="U719" s="135"/>
      <c r="V719" s="135"/>
      <c r="Y719" s="3"/>
    </row>
    <row r="720" spans="1:25" ht="15" customHeight="1" x14ac:dyDescent="0.3">
      <c r="A720" s="151"/>
      <c r="B720" s="56"/>
      <c r="C720" s="191"/>
      <c r="D720" s="191"/>
      <c r="I720" s="57"/>
      <c r="J720" s="151"/>
      <c r="K720" s="78">
        <v>190</v>
      </c>
      <c r="L720" s="79">
        <v>42123</v>
      </c>
      <c r="M720" s="80">
        <v>13.25</v>
      </c>
      <c r="N720" s="80">
        <v>0.5</v>
      </c>
      <c r="O720" s="80" t="str">
        <f>IF(COUNT(R716:R724)=COUNTIF(R716:R724,0),"Unanimidade",_xlfn.CONCAT(COUNTIF(R716:R724,0)," x ",COUNTIF(R716:R724,"&lt;&gt;0")))</f>
        <v>Unanimidade</v>
      </c>
      <c r="P720" s="33" t="s">
        <v>55</v>
      </c>
      <c r="Q720" s="34">
        <v>0.5</v>
      </c>
      <c r="R720" s="38">
        <f t="shared" si="17"/>
        <v>0</v>
      </c>
      <c r="S720" s="8">
        <f>1-Português!$T720</f>
        <v>1</v>
      </c>
      <c r="T720" s="8">
        <f>IF(Português!$R720&lt;&gt;0,1,0)</f>
        <v>0</v>
      </c>
      <c r="U720" s="135"/>
      <c r="V720" s="135"/>
      <c r="Y720" s="3"/>
    </row>
    <row r="721" spans="1:25" ht="15" customHeight="1" x14ac:dyDescent="0.3">
      <c r="A721" s="151"/>
      <c r="B721" s="56"/>
      <c r="C721" s="44"/>
      <c r="D721" s="44"/>
      <c r="E721" s="72" t="s">
        <v>29</v>
      </c>
      <c r="F721" s="89" t="str">
        <f>IF(COUNT(R716:R724)=COUNTIF(R716:R724,0),"Unanimidade",_xlfn.CONCAT(COUNTIF(R716:R724,0)," x ",COUNTIF(R716:R724,"&lt;&gt;0")))</f>
        <v>Unanimidade</v>
      </c>
      <c r="G721" s="67"/>
      <c r="H721" s="67"/>
      <c r="I721" s="57">
        <f>M726</f>
        <v>12.75</v>
      </c>
      <c r="J721" s="151"/>
      <c r="K721" s="78">
        <v>190</v>
      </c>
      <c r="L721" s="79">
        <v>42123</v>
      </c>
      <c r="M721" s="80">
        <v>13.25</v>
      </c>
      <c r="N721" s="80">
        <v>0.5</v>
      </c>
      <c r="O721" s="80" t="str">
        <f>IF(COUNT(R716:R724)=COUNTIF(R716:R724,0),"Unanimidade",_xlfn.CONCAT(COUNTIF(R716:R724,0)," x ",COUNTIF(R716:R724,"&lt;&gt;0")))</f>
        <v>Unanimidade</v>
      </c>
      <c r="P721" s="33" t="s">
        <v>50</v>
      </c>
      <c r="Q721" s="34">
        <v>0.5</v>
      </c>
      <c r="R721" s="38">
        <f t="shared" si="17"/>
        <v>0</v>
      </c>
      <c r="S721" s="8">
        <f>1-Português!$T721</f>
        <v>1</v>
      </c>
      <c r="T721" s="8">
        <f>IF(Português!$R721&lt;&gt;0,1,0)</f>
        <v>0</v>
      </c>
      <c r="U721" s="135"/>
      <c r="V721" s="135"/>
      <c r="Y721" s="3"/>
    </row>
    <row r="722" spans="1:25" ht="15" customHeight="1" x14ac:dyDescent="0.3">
      <c r="A722" s="151"/>
      <c r="B722" s="56"/>
      <c r="C722" s="48">
        <f>L716</f>
        <v>42123</v>
      </c>
      <c r="D722" s="48"/>
      <c r="E722" s="72" t="s">
        <v>35</v>
      </c>
      <c r="F722" s="50">
        <f>M724-M725</f>
        <v>0.5</v>
      </c>
      <c r="G722" s="49"/>
      <c r="H722" s="51"/>
      <c r="I722" s="57">
        <f>M725</f>
        <v>12.75</v>
      </c>
      <c r="J722" s="151"/>
      <c r="K722" s="78">
        <v>190</v>
      </c>
      <c r="L722" s="79">
        <v>42123</v>
      </c>
      <c r="M722" s="80">
        <v>13.25</v>
      </c>
      <c r="N722" s="80">
        <v>0.5</v>
      </c>
      <c r="O722" s="80" t="str">
        <f>IF(COUNT(R716:R724)=COUNTIF(R716:R724,0),"Unanimidade",_xlfn.CONCAT(COUNTIF(R716:R724,0)," x ",COUNTIF(R716:R724,"&lt;&gt;0")))</f>
        <v>Unanimidade</v>
      </c>
      <c r="P722" s="33" t="s">
        <v>30</v>
      </c>
      <c r="Q722" s="34">
        <v>0.5</v>
      </c>
      <c r="R722" s="38">
        <f t="shared" si="17"/>
        <v>0</v>
      </c>
      <c r="S722" s="8">
        <f>1-Português!$T722</f>
        <v>1</v>
      </c>
      <c r="T722" s="8">
        <f>IF(Português!$R722&lt;&gt;0,1,0)</f>
        <v>0</v>
      </c>
      <c r="U722" s="135"/>
      <c r="V722" s="135"/>
      <c r="Y722" s="3"/>
    </row>
    <row r="723" spans="1:25" ht="15" customHeight="1" x14ac:dyDescent="0.3">
      <c r="A723" s="151"/>
      <c r="B723" s="56"/>
      <c r="C723" s="70"/>
      <c r="D723" s="43"/>
      <c r="E723" s="43"/>
      <c r="F723" s="92"/>
      <c r="G723" s="50"/>
      <c r="H723" s="51"/>
      <c r="I723" s="57">
        <f>M724</f>
        <v>13.25</v>
      </c>
      <c r="J723" s="151"/>
      <c r="K723" s="78">
        <v>190</v>
      </c>
      <c r="L723" s="79">
        <v>42123</v>
      </c>
      <c r="M723" s="80">
        <v>13.25</v>
      </c>
      <c r="N723" s="80">
        <v>0.5</v>
      </c>
      <c r="O723" s="80" t="str">
        <f>IF(COUNT(R716:R724)=COUNTIF(R716:R724,0),"Unanimidade",_xlfn.CONCAT(COUNTIF(R716:R724,0)," x ",COUNTIF(R716:R724,"&lt;&gt;0")))</f>
        <v>Unanimidade</v>
      </c>
      <c r="P723" s="33" t="s">
        <v>46</v>
      </c>
      <c r="Q723" s="34">
        <v>0.5</v>
      </c>
      <c r="R723" s="38">
        <f t="shared" si="17"/>
        <v>0</v>
      </c>
      <c r="S723" s="8">
        <f>1-Português!$T723</f>
        <v>1</v>
      </c>
      <c r="T723" s="8">
        <f>IF(Português!$R723&lt;&gt;0,1,0)</f>
        <v>0</v>
      </c>
      <c r="U723" s="135"/>
      <c r="V723" s="135"/>
      <c r="Y723" s="3"/>
    </row>
    <row r="724" spans="1:25" ht="15" customHeight="1" thickBot="1" x14ac:dyDescent="0.35">
      <c r="A724" s="151"/>
      <c r="B724" s="58"/>
      <c r="C724" s="71"/>
      <c r="D724" s="59"/>
      <c r="E724" s="100"/>
      <c r="F724" s="100"/>
      <c r="G724" s="60"/>
      <c r="H724" s="61"/>
      <c r="I724" s="62">
        <f>M723</f>
        <v>13.25</v>
      </c>
      <c r="J724" s="151"/>
      <c r="K724" s="81">
        <v>190</v>
      </c>
      <c r="L724" s="82">
        <v>42123</v>
      </c>
      <c r="M724" s="83">
        <v>13.25</v>
      </c>
      <c r="N724" s="83">
        <v>0.5</v>
      </c>
      <c r="O724" s="83" t="str">
        <f>IF(COUNT(R716:R724)=COUNTIF(R716:R724,0),"Unanimidade",_xlfn.CONCAT(COUNTIF(R716:R724,0)," x ",COUNTIF(R716:R724,"&lt;&gt;0")))</f>
        <v>Unanimidade</v>
      </c>
      <c r="P724" s="39" t="s">
        <v>54</v>
      </c>
      <c r="Q724" s="40">
        <v>0.5</v>
      </c>
      <c r="R724" s="41">
        <f t="shared" si="17"/>
        <v>0</v>
      </c>
      <c r="S724" s="8">
        <f>1-Português!$T724</f>
        <v>1</v>
      </c>
      <c r="T724" s="8">
        <f>IF(Português!$R724&lt;&gt;0,1,0)</f>
        <v>0</v>
      </c>
      <c r="U724" s="135"/>
      <c r="V724" s="135"/>
      <c r="Y724" s="3"/>
    </row>
    <row r="725" spans="1:25" ht="15" customHeight="1" x14ac:dyDescent="0.3">
      <c r="A725" s="151"/>
      <c r="B725" s="53"/>
      <c r="C725" s="69"/>
      <c r="D725" s="54"/>
      <c r="E725" s="95"/>
      <c r="F725" s="98"/>
      <c r="G725" s="96"/>
      <c r="H725" s="97"/>
      <c r="I725" s="55"/>
      <c r="J725" s="151"/>
      <c r="K725" s="75">
        <v>189</v>
      </c>
      <c r="L725" s="76">
        <v>42067</v>
      </c>
      <c r="M725" s="77">
        <v>12.75</v>
      </c>
      <c r="N725" s="77">
        <v>0.5</v>
      </c>
      <c r="O725" s="77" t="str">
        <f>IF(COUNT(R725:R731)=COUNTIF(R725:R731,0),"Unanimidade",_xlfn.CONCAT(COUNTIF(R725:R731,0)," x ",COUNTIF(R725:R731,"&lt;&gt;0")))</f>
        <v>Unanimidade</v>
      </c>
      <c r="P725" s="35" t="s">
        <v>51</v>
      </c>
      <c r="Q725" s="36">
        <v>0.5</v>
      </c>
      <c r="R725" s="37">
        <f t="shared" si="17"/>
        <v>0</v>
      </c>
      <c r="S725" s="8">
        <f>1-Português!$T725</f>
        <v>1</v>
      </c>
      <c r="T725" s="8">
        <f>IF(Português!$R725&lt;&gt;0,1,0)</f>
        <v>0</v>
      </c>
      <c r="U725" s="135"/>
      <c r="V725" s="135"/>
      <c r="Y725" s="3"/>
    </row>
    <row r="726" spans="1:25" ht="15" customHeight="1" x14ac:dyDescent="0.3">
      <c r="A726" s="151"/>
      <c r="B726" s="56"/>
      <c r="C726" s="45" t="s">
        <v>23</v>
      </c>
      <c r="D726" s="45"/>
      <c r="F726" s="90" t="str">
        <f>IF(M731=M732,"Manutenção em",IF(M731&gt;M732,"Aumento para","Redução para"))</f>
        <v>Aumento para</v>
      </c>
      <c r="G726" s="67"/>
      <c r="H726" s="67"/>
      <c r="I726" s="57"/>
      <c r="J726" s="151"/>
      <c r="K726" s="78">
        <v>189</v>
      </c>
      <c r="L726" s="79">
        <v>42067</v>
      </c>
      <c r="M726" s="80">
        <v>12.75</v>
      </c>
      <c r="N726" s="80">
        <v>0.5</v>
      </c>
      <c r="O726" s="80" t="str">
        <f>IF(COUNT(R725:R731)=COUNTIF(R725:R731,0),"Unanimidade",_xlfn.CONCAT(COUNTIF(R725:R731,0)," x ",COUNTIF(R725:R731,"&lt;&gt;0")))</f>
        <v>Unanimidade</v>
      </c>
      <c r="P726" s="33" t="s">
        <v>52</v>
      </c>
      <c r="Q726" s="34">
        <v>0.5</v>
      </c>
      <c r="R726" s="38">
        <f t="shared" si="17"/>
        <v>0</v>
      </c>
      <c r="S726" s="8">
        <f>1-Português!$T726</f>
        <v>1</v>
      </c>
      <c r="T726" s="8">
        <f>IF(Português!$R726&lt;&gt;0,1,0)</f>
        <v>0</v>
      </c>
      <c r="U726" s="135"/>
      <c r="V726" s="135"/>
      <c r="Y726" s="3"/>
    </row>
    <row r="727" spans="1:25" ht="15" customHeight="1" x14ac:dyDescent="0.3">
      <c r="A727" s="151"/>
      <c r="B727" s="56"/>
      <c r="C727" s="191">
        <f>K725</f>
        <v>189</v>
      </c>
      <c r="D727" s="66"/>
      <c r="E727" s="190">
        <f>M725</f>
        <v>12.75</v>
      </c>
      <c r="F727" s="190"/>
      <c r="G727" s="190"/>
      <c r="I727" s="57"/>
      <c r="J727" s="151"/>
      <c r="K727" s="78">
        <v>189</v>
      </c>
      <c r="L727" s="79">
        <v>42067</v>
      </c>
      <c r="M727" s="80">
        <v>12.75</v>
      </c>
      <c r="N727" s="80">
        <v>0.5</v>
      </c>
      <c r="O727" s="80" t="str">
        <f>IF(COUNT(R725:R731)=COUNTIF(R725:R731,0),"Unanimidade",_xlfn.CONCAT(COUNTIF(R725:R731,0)," x ",COUNTIF(R725:R731,"&lt;&gt;0")))</f>
        <v>Unanimidade</v>
      </c>
      <c r="P727" s="33" t="s">
        <v>53</v>
      </c>
      <c r="Q727" s="34">
        <v>0.5</v>
      </c>
      <c r="R727" s="38">
        <f t="shared" si="17"/>
        <v>0</v>
      </c>
      <c r="S727" s="8">
        <f>1-Português!$T727</f>
        <v>1</v>
      </c>
      <c r="T727" s="8">
        <f>IF(Português!$R727&lt;&gt;0,1,0)</f>
        <v>0</v>
      </c>
      <c r="U727" s="135"/>
      <c r="V727" s="135"/>
      <c r="Y727" s="3"/>
    </row>
    <row r="728" spans="1:25" ht="15" customHeight="1" x14ac:dyDescent="0.3">
      <c r="A728" s="151"/>
      <c r="B728" s="56"/>
      <c r="C728" s="191"/>
      <c r="D728" s="66"/>
      <c r="E728" s="190"/>
      <c r="F728" s="190"/>
      <c r="G728" s="190"/>
      <c r="H728" s="68" t="s">
        <v>25</v>
      </c>
      <c r="I728" s="57">
        <f>M733</f>
        <v>12.25</v>
      </c>
      <c r="J728" s="151"/>
      <c r="K728" s="78">
        <v>189</v>
      </c>
      <c r="L728" s="79">
        <v>42067</v>
      </c>
      <c r="M728" s="80">
        <v>12.75</v>
      </c>
      <c r="N728" s="80">
        <v>0.5</v>
      </c>
      <c r="O728" s="80" t="str">
        <f>IF(COUNT(R725:R731)=COUNTIF(R725:R731,0),"Unanimidade",_xlfn.CONCAT(COUNTIF(R725:R731,0)," x ",COUNTIF(R725:R731,"&lt;&gt;0")))</f>
        <v>Unanimidade</v>
      </c>
      <c r="P728" s="33" t="s">
        <v>49</v>
      </c>
      <c r="Q728" s="34">
        <v>0.5</v>
      </c>
      <c r="R728" s="38">
        <f t="shared" ref="R728:R791" si="18">Q728-N728</f>
        <v>0</v>
      </c>
      <c r="S728" s="8">
        <f>1-Português!$T728</f>
        <v>1</v>
      </c>
      <c r="T728" s="8">
        <f>IF(Português!$R728&lt;&gt;0,1,0)</f>
        <v>0</v>
      </c>
      <c r="U728" s="135"/>
      <c r="V728" s="135"/>
      <c r="Y728" s="3"/>
    </row>
    <row r="729" spans="1:25" ht="15" customHeight="1" x14ac:dyDescent="0.3">
      <c r="A729" s="151"/>
      <c r="B729" s="56"/>
      <c r="C729" s="44"/>
      <c r="D729" s="44"/>
      <c r="E729" s="72" t="s">
        <v>29</v>
      </c>
      <c r="F729" s="89" t="str">
        <f>IF(COUNT(R724:R732)=COUNTIF(R724:R732,0),"Unanimidade",_xlfn.CONCAT(COUNTIF(R724:R732,0)," x ",COUNTIF(R724:R732,"&lt;&gt;0")))</f>
        <v>Unanimidade</v>
      </c>
      <c r="G729" s="67"/>
      <c r="H729" s="67"/>
      <c r="I729" s="57">
        <f>M732</f>
        <v>12.25</v>
      </c>
      <c r="J729" s="151"/>
      <c r="K729" s="78">
        <v>189</v>
      </c>
      <c r="L729" s="79">
        <v>42067</v>
      </c>
      <c r="M729" s="80">
        <v>12.75</v>
      </c>
      <c r="N729" s="80">
        <v>0.5</v>
      </c>
      <c r="O729" s="80" t="str">
        <f>IF(COUNT(R725:R731)=COUNTIF(R725:R731,0),"Unanimidade",_xlfn.CONCAT(COUNTIF(R725:R731,0)," x ",COUNTIF(R725:R731,"&lt;&gt;0")))</f>
        <v>Unanimidade</v>
      </c>
      <c r="P729" s="33" t="s">
        <v>55</v>
      </c>
      <c r="Q729" s="34">
        <v>0.5</v>
      </c>
      <c r="R729" s="38">
        <f t="shared" si="18"/>
        <v>0</v>
      </c>
      <c r="S729" s="8">
        <f>1-Português!$T729</f>
        <v>1</v>
      </c>
      <c r="T729" s="8">
        <f>IF(Português!$R729&lt;&gt;0,1,0)</f>
        <v>0</v>
      </c>
      <c r="U729" s="135"/>
      <c r="V729" s="135"/>
      <c r="Y729" s="3"/>
    </row>
    <row r="730" spans="1:25" ht="15" customHeight="1" x14ac:dyDescent="0.3">
      <c r="A730" s="151"/>
      <c r="B730" s="56"/>
      <c r="C730" s="48">
        <f>L725</f>
        <v>42067</v>
      </c>
      <c r="D730" s="48"/>
      <c r="E730" s="72" t="s">
        <v>35</v>
      </c>
      <c r="F730" s="50">
        <f>M731-M732</f>
        <v>0.5</v>
      </c>
      <c r="G730" s="49"/>
      <c r="H730" s="51"/>
      <c r="I730" s="57">
        <f>M731</f>
        <v>12.75</v>
      </c>
      <c r="J730" s="151"/>
      <c r="K730" s="78">
        <v>189</v>
      </c>
      <c r="L730" s="79">
        <v>42067</v>
      </c>
      <c r="M730" s="80">
        <v>12.75</v>
      </c>
      <c r="N730" s="80">
        <v>0.5</v>
      </c>
      <c r="O730" s="80" t="str">
        <f>IF(COUNT(R725:R731)=COUNTIF(R725:R731,0),"Unanimidade",_xlfn.CONCAT(COUNTIF(R725:R731,0)," x ",COUNTIF(R725:R731,"&lt;&gt;0")))</f>
        <v>Unanimidade</v>
      </c>
      <c r="P730" s="33" t="s">
        <v>50</v>
      </c>
      <c r="Q730" s="34">
        <v>0.5</v>
      </c>
      <c r="R730" s="38">
        <f t="shared" si="18"/>
        <v>0</v>
      </c>
      <c r="S730" s="8">
        <f>1-Português!$T730</f>
        <v>1</v>
      </c>
      <c r="T730" s="8">
        <f>IF(Português!$R730&lt;&gt;0,1,0)</f>
        <v>0</v>
      </c>
      <c r="U730" s="135"/>
      <c r="V730" s="135"/>
      <c r="Y730" s="3"/>
    </row>
    <row r="731" spans="1:25" ht="15" customHeight="1" thickBot="1" x14ac:dyDescent="0.35">
      <c r="A731" s="151"/>
      <c r="B731" s="58"/>
      <c r="C731" s="71"/>
      <c r="D731" s="59"/>
      <c r="E731" s="59"/>
      <c r="F731" s="91"/>
      <c r="G731" s="60"/>
      <c r="H731" s="61"/>
      <c r="I731" s="62">
        <f>M730</f>
        <v>12.75</v>
      </c>
      <c r="J731" s="151"/>
      <c r="K731" s="81">
        <v>189</v>
      </c>
      <c r="L731" s="82">
        <v>42067</v>
      </c>
      <c r="M731" s="83">
        <v>12.75</v>
      </c>
      <c r="N731" s="83">
        <v>0.5</v>
      </c>
      <c r="O731" s="80" t="str">
        <f>IF(COUNT(R725:R731)=COUNTIF(R725:R731,0),"Unanimidade",_xlfn.CONCAT(COUNTIF(R725:R731,0)," x ",COUNTIF(R725:R731,"&lt;&gt;0")))</f>
        <v>Unanimidade</v>
      </c>
      <c r="P731" s="39" t="s">
        <v>46</v>
      </c>
      <c r="Q731" s="40">
        <v>0.5</v>
      </c>
      <c r="R731" s="41">
        <f t="shared" si="18"/>
        <v>0</v>
      </c>
      <c r="S731" s="8">
        <f>1-Português!$T731</f>
        <v>1</v>
      </c>
      <c r="T731" s="8">
        <f>IF(Português!$R731&lt;&gt;0,1,0)</f>
        <v>0</v>
      </c>
      <c r="U731" s="135"/>
      <c r="V731" s="135"/>
      <c r="Y731" s="3"/>
    </row>
    <row r="732" spans="1:25" ht="15" customHeight="1" x14ac:dyDescent="0.3">
      <c r="A732" s="151"/>
      <c r="B732" s="53"/>
      <c r="C732" s="69"/>
      <c r="D732" s="54"/>
      <c r="E732" s="93"/>
      <c r="F732" s="94"/>
      <c r="G732" s="94"/>
      <c r="H732" s="99"/>
      <c r="I732" s="55"/>
      <c r="J732" s="151"/>
      <c r="K732" s="75">
        <v>188</v>
      </c>
      <c r="L732" s="76">
        <v>42025</v>
      </c>
      <c r="M732" s="77">
        <v>12.25</v>
      </c>
      <c r="N732" s="77">
        <v>0.5</v>
      </c>
      <c r="O732" s="77" t="str">
        <f>IF(COUNT(R732:R739)=COUNTIF(R732:R739,0),"Unanimidade",_xlfn.CONCAT(COUNTIF(R732:R739,0)," x ",COUNTIF(R732:R739,"&lt;&gt;0")))</f>
        <v>Unanimidade</v>
      </c>
      <c r="P732" s="35" t="s">
        <v>51</v>
      </c>
      <c r="Q732" s="36">
        <v>0.5</v>
      </c>
      <c r="R732" s="37">
        <f t="shared" si="18"/>
        <v>0</v>
      </c>
      <c r="S732" s="8">
        <f>1-Português!$T732</f>
        <v>1</v>
      </c>
      <c r="T732" s="8">
        <f>IF(Português!$R732&lt;&gt;0,1,0)</f>
        <v>0</v>
      </c>
      <c r="U732" s="135"/>
      <c r="V732" s="135"/>
      <c r="Y732" s="3"/>
    </row>
    <row r="733" spans="1:25" ht="15" customHeight="1" x14ac:dyDescent="0.3">
      <c r="A733" s="151"/>
      <c r="B733" s="56"/>
      <c r="C733" s="70"/>
      <c r="D733" s="43"/>
      <c r="E733" s="46"/>
      <c r="F733" s="90" t="str">
        <f>IF(M739=M740,"Manutenção em",IF(M739&gt;M740,"Aumento para","Redução para"))</f>
        <v>Aumento para</v>
      </c>
      <c r="G733" s="47"/>
      <c r="H733" s="52"/>
      <c r="I733" s="57"/>
      <c r="J733" s="151"/>
      <c r="K733" s="78">
        <v>188</v>
      </c>
      <c r="L733" s="79">
        <v>42025</v>
      </c>
      <c r="M733" s="80">
        <v>12.25</v>
      </c>
      <c r="N733" s="80">
        <v>0.5</v>
      </c>
      <c r="O733" s="80" t="str">
        <f>IF(COUNT(R732:R739)=COUNTIF(R732:R739,0),"Unanimidade",_xlfn.CONCAT(COUNTIF(R732:R739,0)," x ",COUNTIF(R732:R739,"&lt;&gt;0")))</f>
        <v>Unanimidade</v>
      </c>
      <c r="P733" s="33" t="s">
        <v>52</v>
      </c>
      <c r="Q733" s="34">
        <v>0.5</v>
      </c>
      <c r="R733" s="38">
        <f t="shared" si="18"/>
        <v>0</v>
      </c>
      <c r="S733" s="8">
        <f>1-Português!$T733</f>
        <v>1</v>
      </c>
      <c r="T733" s="8">
        <f>IF(Português!$R733&lt;&gt;0,1,0)</f>
        <v>0</v>
      </c>
      <c r="U733" s="135"/>
      <c r="V733" s="135"/>
      <c r="Y733" s="3"/>
    </row>
    <row r="734" spans="1:25" ht="15" customHeight="1" x14ac:dyDescent="0.3">
      <c r="A734" s="151"/>
      <c r="B734" s="56"/>
      <c r="C734" s="45" t="s">
        <v>23</v>
      </c>
      <c r="D734" s="45"/>
      <c r="E734" s="190">
        <f>M732</f>
        <v>12.25</v>
      </c>
      <c r="F734" s="190"/>
      <c r="G734" s="190"/>
      <c r="H734" s="67"/>
      <c r="I734" s="57"/>
      <c r="J734" s="151"/>
      <c r="K734" s="78">
        <v>188</v>
      </c>
      <c r="L734" s="79">
        <v>42025</v>
      </c>
      <c r="M734" s="80">
        <v>12.25</v>
      </c>
      <c r="N734" s="80">
        <v>0.5</v>
      </c>
      <c r="O734" s="80" t="str">
        <f>IF(COUNT(R732:R739)=COUNTIF(R732:R739,0),"Unanimidade",_xlfn.CONCAT(COUNTIF(R732:R739,0)," x ",COUNTIF(R732:R739,"&lt;&gt;0")))</f>
        <v>Unanimidade</v>
      </c>
      <c r="P734" s="33" t="s">
        <v>53</v>
      </c>
      <c r="Q734" s="34">
        <v>0.5</v>
      </c>
      <c r="R734" s="38">
        <f t="shared" si="18"/>
        <v>0</v>
      </c>
      <c r="S734" s="8">
        <f>1-Português!$T734</f>
        <v>1</v>
      </c>
      <c r="T734" s="8">
        <f>IF(Português!$R734&lt;&gt;0,1,0)</f>
        <v>0</v>
      </c>
      <c r="U734" s="135"/>
      <c r="V734" s="135"/>
      <c r="Y734" s="3"/>
    </row>
    <row r="735" spans="1:25" ht="15" customHeight="1" x14ac:dyDescent="0.3">
      <c r="A735" s="151"/>
      <c r="B735" s="56"/>
      <c r="C735" s="191">
        <f>K732</f>
        <v>188</v>
      </c>
      <c r="D735" s="191"/>
      <c r="E735" s="190"/>
      <c r="F735" s="190"/>
      <c r="G735" s="190"/>
      <c r="H735" s="68" t="s">
        <v>25</v>
      </c>
      <c r="I735" s="57"/>
      <c r="J735" s="151"/>
      <c r="K735" s="78">
        <v>188</v>
      </c>
      <c r="L735" s="79">
        <v>42025</v>
      </c>
      <c r="M735" s="80">
        <v>12.25</v>
      </c>
      <c r="N735" s="80">
        <v>0.5</v>
      </c>
      <c r="O735" s="80" t="str">
        <f>IF(COUNT(R732:R739)=COUNTIF(R732:R739,0),"Unanimidade",_xlfn.CONCAT(COUNTIF(R732:R739,0)," x ",COUNTIF(R732:R739,"&lt;&gt;0")))</f>
        <v>Unanimidade</v>
      </c>
      <c r="P735" s="33" t="s">
        <v>49</v>
      </c>
      <c r="Q735" s="34">
        <v>0.5</v>
      </c>
      <c r="R735" s="38">
        <f t="shared" si="18"/>
        <v>0</v>
      </c>
      <c r="S735" s="8">
        <f>1-Português!$T735</f>
        <v>1</v>
      </c>
      <c r="T735" s="8">
        <f>IF(Português!$R735&lt;&gt;0,1,0)</f>
        <v>0</v>
      </c>
      <c r="U735" s="135"/>
      <c r="V735" s="135"/>
      <c r="Y735" s="3"/>
    </row>
    <row r="736" spans="1:25" ht="15" customHeight="1" x14ac:dyDescent="0.3">
      <c r="A736" s="151"/>
      <c r="B736" s="56"/>
      <c r="C736" s="191"/>
      <c r="D736" s="191"/>
      <c r="I736" s="57">
        <f>M741</f>
        <v>11.75</v>
      </c>
      <c r="J736" s="151"/>
      <c r="K736" s="78">
        <v>188</v>
      </c>
      <c r="L736" s="79">
        <v>42025</v>
      </c>
      <c r="M736" s="80">
        <v>12.25</v>
      </c>
      <c r="N736" s="80">
        <v>0.5</v>
      </c>
      <c r="O736" s="80" t="str">
        <f>IF(COUNT(R732:R739)=COUNTIF(R732:R739,0),"Unanimidade",_xlfn.CONCAT(COUNTIF(R732:R739,0)," x ",COUNTIF(R732:R739,"&lt;&gt;0")))</f>
        <v>Unanimidade</v>
      </c>
      <c r="P736" s="33" t="s">
        <v>56</v>
      </c>
      <c r="Q736" s="34">
        <v>0.5</v>
      </c>
      <c r="R736" s="38">
        <f t="shared" si="18"/>
        <v>0</v>
      </c>
      <c r="S736" s="8">
        <f>1-Português!$T736</f>
        <v>1</v>
      </c>
      <c r="T736" s="8">
        <f>IF(Português!$R736&lt;&gt;0,1,0)</f>
        <v>0</v>
      </c>
      <c r="U736" s="135"/>
      <c r="V736" s="135"/>
      <c r="Y736" s="3"/>
    </row>
    <row r="737" spans="1:25" ht="15" customHeight="1" x14ac:dyDescent="0.3">
      <c r="A737" s="151"/>
      <c r="B737" s="56"/>
      <c r="C737" s="44"/>
      <c r="D737" s="44"/>
      <c r="E737" s="72" t="s">
        <v>29</v>
      </c>
      <c r="F737" s="89" t="str">
        <f>IF(COUNT(R732:R740)=COUNTIF(R732:R740,0),"Unanimidade",_xlfn.CONCAT(COUNTIF(R732:R740,0)," x ",COUNTIF(R732:R740,"&lt;&gt;0")))</f>
        <v>Unanimidade</v>
      </c>
      <c r="G737" s="67"/>
      <c r="H737" s="67"/>
      <c r="I737" s="57">
        <f>M740</f>
        <v>11.75</v>
      </c>
      <c r="J737" s="151"/>
      <c r="K737" s="78">
        <v>188</v>
      </c>
      <c r="L737" s="79">
        <v>42025</v>
      </c>
      <c r="M737" s="80">
        <v>12.25</v>
      </c>
      <c r="N737" s="80">
        <v>0.5</v>
      </c>
      <c r="O737" s="80" t="str">
        <f>IF(COUNT(R732:R739)=COUNTIF(R732:R739,0),"Unanimidade",_xlfn.CONCAT(COUNTIF(R732:R739,0)," x ",COUNTIF(R732:R739,"&lt;&gt;0")))</f>
        <v>Unanimidade</v>
      </c>
      <c r="P737" s="33" t="s">
        <v>55</v>
      </c>
      <c r="Q737" s="34">
        <v>0.5</v>
      </c>
      <c r="R737" s="38">
        <f t="shared" si="18"/>
        <v>0</v>
      </c>
      <c r="S737" s="8">
        <f>1-Português!$T737</f>
        <v>1</v>
      </c>
      <c r="T737" s="8">
        <f>IF(Português!$R737&lt;&gt;0,1,0)</f>
        <v>0</v>
      </c>
      <c r="U737" s="135"/>
      <c r="V737" s="135"/>
      <c r="Y737" s="3"/>
    </row>
    <row r="738" spans="1:25" ht="15" customHeight="1" x14ac:dyDescent="0.3">
      <c r="A738" s="151"/>
      <c r="B738" s="56"/>
      <c r="C738" s="48">
        <f>L732</f>
        <v>42025</v>
      </c>
      <c r="D738" s="48"/>
      <c r="E738" s="72" t="s">
        <v>35</v>
      </c>
      <c r="F738" s="50">
        <f>M739-M740</f>
        <v>0.5</v>
      </c>
      <c r="G738" s="49"/>
      <c r="H738" s="51"/>
      <c r="I738" s="57">
        <f>M739</f>
        <v>12.25</v>
      </c>
      <c r="J738" s="151"/>
      <c r="K738" s="78">
        <v>188</v>
      </c>
      <c r="L738" s="79">
        <v>42025</v>
      </c>
      <c r="M738" s="80">
        <v>12.25</v>
      </c>
      <c r="N738" s="80">
        <v>0.5</v>
      </c>
      <c r="O738" s="80" t="str">
        <f>IF(COUNT(R732:R739)=COUNTIF(R732:R739,0),"Unanimidade",_xlfn.CONCAT(COUNTIF(R732:R739,0)," x ",COUNTIF(R732:R739,"&lt;&gt;0")))</f>
        <v>Unanimidade</v>
      </c>
      <c r="P738" s="33" t="s">
        <v>50</v>
      </c>
      <c r="Q738" s="34">
        <v>0.5</v>
      </c>
      <c r="R738" s="38">
        <f t="shared" si="18"/>
        <v>0</v>
      </c>
      <c r="S738" s="8">
        <f>1-Português!$T738</f>
        <v>1</v>
      </c>
      <c r="T738" s="8">
        <f>IF(Português!$R738&lt;&gt;0,1,0)</f>
        <v>0</v>
      </c>
      <c r="U738" s="135"/>
      <c r="V738" s="135"/>
      <c r="Y738" s="3"/>
    </row>
    <row r="739" spans="1:25" ht="15" customHeight="1" thickBot="1" x14ac:dyDescent="0.35">
      <c r="A739" s="151"/>
      <c r="B739" s="56"/>
      <c r="C739" s="70"/>
      <c r="D739" s="43"/>
      <c r="E739" s="43"/>
      <c r="F739" s="92"/>
      <c r="G739" s="50"/>
      <c r="H739" s="51"/>
      <c r="I739" s="57">
        <f>M738</f>
        <v>12.25</v>
      </c>
      <c r="J739" s="151"/>
      <c r="K739" s="81">
        <v>188</v>
      </c>
      <c r="L739" s="82">
        <v>42025</v>
      </c>
      <c r="M739" s="83">
        <v>12.25</v>
      </c>
      <c r="N739" s="83">
        <v>0.5</v>
      </c>
      <c r="O739" s="83" t="str">
        <f>IF(COUNT(R732:R739)=COUNTIF(R732:R739,0),"Unanimidade",_xlfn.CONCAT(COUNTIF(R732:R739,0)," x ",COUNTIF(R732:R739,"&lt;&gt;0")))</f>
        <v>Unanimidade</v>
      </c>
      <c r="P739" s="39" t="s">
        <v>46</v>
      </c>
      <c r="Q739" s="40">
        <v>0.5</v>
      </c>
      <c r="R739" s="41">
        <f t="shared" si="18"/>
        <v>0</v>
      </c>
      <c r="S739" s="8">
        <f>1-Português!$T739</f>
        <v>1</v>
      </c>
      <c r="T739" s="8">
        <f>IF(Português!$R739&lt;&gt;0,1,0)</f>
        <v>0</v>
      </c>
      <c r="U739" s="135"/>
      <c r="V739" s="135"/>
      <c r="Y739" s="3"/>
    </row>
    <row r="740" spans="1:25" ht="15" customHeight="1" x14ac:dyDescent="0.3">
      <c r="A740" s="151"/>
      <c r="B740" s="53"/>
      <c r="C740" s="69"/>
      <c r="D740" s="54"/>
      <c r="E740" s="93"/>
      <c r="F740" s="94"/>
      <c r="G740" s="94"/>
      <c r="H740" s="99"/>
      <c r="I740" s="55"/>
      <c r="J740" s="151"/>
      <c r="K740" s="75">
        <v>187</v>
      </c>
      <c r="L740" s="76">
        <v>41976</v>
      </c>
      <c r="M740" s="77">
        <v>11.75</v>
      </c>
      <c r="N740" s="77">
        <v>0.5</v>
      </c>
      <c r="O740" s="77" t="str">
        <f>IF(COUNT(R740:R747)=COUNTIF(R740:R747,0),"Unanimidade",_xlfn.CONCAT(COUNTIF(R740:R747,0)," x ",COUNTIF(R740:R747,"&lt;&gt;0")))</f>
        <v>Unanimidade</v>
      </c>
      <c r="P740" s="35" t="s">
        <v>51</v>
      </c>
      <c r="Q740" s="36">
        <v>0.5</v>
      </c>
      <c r="R740" s="37">
        <f t="shared" si="18"/>
        <v>0</v>
      </c>
      <c r="S740" s="8">
        <f>1-Português!$T740</f>
        <v>1</v>
      </c>
      <c r="T740" s="8">
        <f>IF(Português!$R740&lt;&gt;0,1,0)</f>
        <v>0</v>
      </c>
      <c r="U740" s="135"/>
      <c r="V740" s="135"/>
      <c r="Y740" s="3"/>
    </row>
    <row r="741" spans="1:25" ht="15" customHeight="1" x14ac:dyDescent="0.3">
      <c r="A741" s="151"/>
      <c r="B741" s="56"/>
      <c r="C741" s="70"/>
      <c r="D741" s="43"/>
      <c r="E741" s="46"/>
      <c r="F741" s="90" t="str">
        <f>IF(M747=M748,"Manutenção em",IF(M747&gt;M748,"Aumento para","Redução para"))</f>
        <v>Aumento para</v>
      </c>
      <c r="G741" s="47"/>
      <c r="H741" s="52"/>
      <c r="I741" s="57"/>
      <c r="J741" s="151"/>
      <c r="K741" s="78">
        <v>187</v>
      </c>
      <c r="L741" s="79">
        <v>41976</v>
      </c>
      <c r="M741" s="80">
        <v>11.75</v>
      </c>
      <c r="N741" s="80">
        <v>0.5</v>
      </c>
      <c r="O741" s="80" t="str">
        <f>IF(COUNT(R740:R747)=COUNTIF(R740:R747,0),"Unanimidade",_xlfn.CONCAT(COUNTIF(R740:R747,0)," x ",COUNTIF(R740:R747,"&lt;&gt;0")))</f>
        <v>Unanimidade</v>
      </c>
      <c r="P741" s="33" t="s">
        <v>52</v>
      </c>
      <c r="Q741" s="34">
        <v>0.5</v>
      </c>
      <c r="R741" s="38">
        <f t="shared" si="18"/>
        <v>0</v>
      </c>
      <c r="S741" s="8">
        <f>1-Português!$T741</f>
        <v>1</v>
      </c>
      <c r="T741" s="8">
        <f>IF(Português!$R741&lt;&gt;0,1,0)</f>
        <v>0</v>
      </c>
      <c r="U741" s="135"/>
      <c r="V741" s="135"/>
      <c r="Y741" s="3"/>
    </row>
    <row r="742" spans="1:25" ht="15" customHeight="1" x14ac:dyDescent="0.3">
      <c r="A742" s="151"/>
      <c r="B742" s="56"/>
      <c r="C742" s="45" t="s">
        <v>23</v>
      </c>
      <c r="D742" s="45"/>
      <c r="E742" s="190">
        <f>M740</f>
        <v>11.75</v>
      </c>
      <c r="F742" s="190"/>
      <c r="G742" s="190"/>
      <c r="H742" s="67"/>
      <c r="I742" s="57"/>
      <c r="J742" s="151"/>
      <c r="K742" s="78">
        <v>187</v>
      </c>
      <c r="L742" s="79">
        <v>41976</v>
      </c>
      <c r="M742" s="80">
        <v>11.75</v>
      </c>
      <c r="N742" s="80">
        <v>0.5</v>
      </c>
      <c r="O742" s="80" t="str">
        <f>IF(COUNT(R740:R747)=COUNTIF(R740:R747,0),"Unanimidade",_xlfn.CONCAT(COUNTIF(R740:R747,0)," x ",COUNTIF(R740:R747,"&lt;&gt;0")))</f>
        <v>Unanimidade</v>
      </c>
      <c r="P742" s="33" t="s">
        <v>53</v>
      </c>
      <c r="Q742" s="34">
        <v>0.5</v>
      </c>
      <c r="R742" s="38">
        <f t="shared" si="18"/>
        <v>0</v>
      </c>
      <c r="S742" s="8">
        <f>1-Português!$T742</f>
        <v>1</v>
      </c>
      <c r="T742" s="8">
        <f>IF(Português!$R742&lt;&gt;0,1,0)</f>
        <v>0</v>
      </c>
      <c r="U742" s="135"/>
      <c r="V742" s="135"/>
      <c r="Y742" s="3"/>
    </row>
    <row r="743" spans="1:25" ht="15" customHeight="1" x14ac:dyDescent="0.3">
      <c r="A743" s="151"/>
      <c r="B743" s="56"/>
      <c r="C743" s="191">
        <f>K740</f>
        <v>187</v>
      </c>
      <c r="D743" s="191"/>
      <c r="E743" s="190"/>
      <c r="F743" s="190"/>
      <c r="G743" s="190"/>
      <c r="H743" s="68" t="s">
        <v>25</v>
      </c>
      <c r="I743" s="57"/>
      <c r="J743" s="151"/>
      <c r="K743" s="78">
        <v>187</v>
      </c>
      <c r="L743" s="79">
        <v>41976</v>
      </c>
      <c r="M743" s="80">
        <v>11.75</v>
      </c>
      <c r="N743" s="80">
        <v>0.5</v>
      </c>
      <c r="O743" s="80" t="str">
        <f>IF(COUNT(R740:R747)=COUNTIF(R740:R747,0),"Unanimidade",_xlfn.CONCAT(COUNTIF(R740:R747,0)," x ",COUNTIF(R740:R747,"&lt;&gt;0")))</f>
        <v>Unanimidade</v>
      </c>
      <c r="P743" s="33" t="s">
        <v>49</v>
      </c>
      <c r="Q743" s="34">
        <v>0.5</v>
      </c>
      <c r="R743" s="38">
        <f t="shared" si="18"/>
        <v>0</v>
      </c>
      <c r="S743" s="8">
        <f>1-Português!$T743</f>
        <v>1</v>
      </c>
      <c r="T743" s="8">
        <f>IF(Português!$R743&lt;&gt;0,1,0)</f>
        <v>0</v>
      </c>
      <c r="U743" s="135"/>
      <c r="V743" s="135"/>
      <c r="Y743" s="3"/>
    </row>
    <row r="744" spans="1:25" ht="15" customHeight="1" x14ac:dyDescent="0.3">
      <c r="A744" s="151"/>
      <c r="B744" s="56"/>
      <c r="C744" s="191"/>
      <c r="D744" s="191"/>
      <c r="I744" s="57">
        <f>M749</f>
        <v>11.25</v>
      </c>
      <c r="J744" s="151"/>
      <c r="K744" s="78">
        <v>187</v>
      </c>
      <c r="L744" s="79">
        <v>41976</v>
      </c>
      <c r="M744" s="80">
        <v>11.75</v>
      </c>
      <c r="N744" s="80">
        <v>0.5</v>
      </c>
      <c r="O744" s="80" t="str">
        <f>IF(COUNT(R740:R747)=COUNTIF(R740:R747,0),"Unanimidade",_xlfn.CONCAT(COUNTIF(R740:R747,0)," x ",COUNTIF(R740:R747,"&lt;&gt;0")))</f>
        <v>Unanimidade</v>
      </c>
      <c r="P744" s="33" t="s">
        <v>56</v>
      </c>
      <c r="Q744" s="34">
        <v>0.5</v>
      </c>
      <c r="R744" s="38">
        <f t="shared" si="18"/>
        <v>0</v>
      </c>
      <c r="S744" s="8">
        <f>1-Português!$T744</f>
        <v>1</v>
      </c>
      <c r="T744" s="8">
        <f>IF(Português!$R744&lt;&gt;0,1,0)</f>
        <v>0</v>
      </c>
      <c r="U744" s="135"/>
      <c r="V744" s="135"/>
      <c r="Y744" s="3"/>
    </row>
    <row r="745" spans="1:25" ht="15" customHeight="1" x14ac:dyDescent="0.3">
      <c r="A745" s="151"/>
      <c r="B745" s="56"/>
      <c r="C745" s="44"/>
      <c r="D745" s="44"/>
      <c r="E745" s="72" t="s">
        <v>29</v>
      </c>
      <c r="F745" s="89" t="str">
        <f>IF(COUNT(R740:R748)=COUNTIF(R740:R748,0),"Unanimidade",_xlfn.CONCAT(COUNTIF(R740:R748,0)," x ",COUNTIF(R740:R748,"&lt;&gt;0")))</f>
        <v>Unanimidade</v>
      </c>
      <c r="G745" s="67"/>
      <c r="H745" s="67"/>
      <c r="I745" s="57">
        <f>M748</f>
        <v>11.25</v>
      </c>
      <c r="J745" s="151"/>
      <c r="K745" s="78">
        <v>187</v>
      </c>
      <c r="L745" s="79">
        <v>41976</v>
      </c>
      <c r="M745" s="80">
        <v>11.75</v>
      </c>
      <c r="N745" s="80">
        <v>0.5</v>
      </c>
      <c r="O745" s="80" t="str">
        <f>IF(COUNT(R740:R747)=COUNTIF(R740:R747,0),"Unanimidade",_xlfn.CONCAT(COUNTIF(R740:R747,0)," x ",COUNTIF(R740:R747,"&lt;&gt;0")))</f>
        <v>Unanimidade</v>
      </c>
      <c r="P745" s="33" t="s">
        <v>55</v>
      </c>
      <c r="Q745" s="34">
        <v>0.5</v>
      </c>
      <c r="R745" s="38">
        <f t="shared" si="18"/>
        <v>0</v>
      </c>
      <c r="S745" s="8">
        <f>1-Português!$T745</f>
        <v>1</v>
      </c>
      <c r="T745" s="8">
        <f>IF(Português!$R745&lt;&gt;0,1,0)</f>
        <v>0</v>
      </c>
      <c r="U745" s="135"/>
      <c r="V745" s="135"/>
      <c r="Y745" s="3"/>
    </row>
    <row r="746" spans="1:25" ht="15" customHeight="1" x14ac:dyDescent="0.3">
      <c r="A746" s="151"/>
      <c r="B746" s="56"/>
      <c r="C746" s="48">
        <f>L740</f>
        <v>41976</v>
      </c>
      <c r="D746" s="48"/>
      <c r="E746" s="72" t="s">
        <v>35</v>
      </c>
      <c r="F746" s="50">
        <f>M747-M748</f>
        <v>0.5</v>
      </c>
      <c r="G746" s="49"/>
      <c r="H746" s="51"/>
      <c r="I746" s="57">
        <f>M747</f>
        <v>11.75</v>
      </c>
      <c r="J746" s="151"/>
      <c r="K746" s="78">
        <v>187</v>
      </c>
      <c r="L746" s="79">
        <v>41976</v>
      </c>
      <c r="M746" s="80">
        <v>11.75</v>
      </c>
      <c r="N746" s="80">
        <v>0.5</v>
      </c>
      <c r="O746" s="80" t="str">
        <f>IF(COUNT(R740:R747)=COUNTIF(R740:R747,0),"Unanimidade",_xlfn.CONCAT(COUNTIF(R740:R747,0)," x ",COUNTIF(R740:R747,"&lt;&gt;0")))</f>
        <v>Unanimidade</v>
      </c>
      <c r="P746" s="33" t="s">
        <v>50</v>
      </c>
      <c r="Q746" s="34">
        <v>0.5</v>
      </c>
      <c r="R746" s="38">
        <f t="shared" si="18"/>
        <v>0</v>
      </c>
      <c r="S746" s="8">
        <f>1-Português!$T746</f>
        <v>1</v>
      </c>
      <c r="T746" s="8">
        <f>IF(Português!$R746&lt;&gt;0,1,0)</f>
        <v>0</v>
      </c>
      <c r="U746" s="135"/>
      <c r="V746" s="135"/>
      <c r="Y746" s="3"/>
    </row>
    <row r="747" spans="1:25" ht="15" customHeight="1" thickBot="1" x14ac:dyDescent="0.35">
      <c r="A747" s="151"/>
      <c r="B747" s="56"/>
      <c r="C747" s="70"/>
      <c r="D747" s="43"/>
      <c r="E747" s="43"/>
      <c r="F747" s="92"/>
      <c r="G747" s="50"/>
      <c r="H747" s="51"/>
      <c r="I747" s="57">
        <f>M746</f>
        <v>11.75</v>
      </c>
      <c r="J747" s="151"/>
      <c r="K747" s="81">
        <v>187</v>
      </c>
      <c r="L747" s="82">
        <v>41976</v>
      </c>
      <c r="M747" s="83">
        <v>11.75</v>
      </c>
      <c r="N747" s="83">
        <v>0.5</v>
      </c>
      <c r="O747" s="83" t="str">
        <f>IF(COUNT(R740:R747)=COUNTIF(R740:R747,0),"Unanimidade",_xlfn.CONCAT(COUNTIF(R740:R747,0)," x ",COUNTIF(R740:R747,"&lt;&gt;0")))</f>
        <v>Unanimidade</v>
      </c>
      <c r="P747" s="39" t="s">
        <v>46</v>
      </c>
      <c r="Q747" s="40">
        <v>0.5</v>
      </c>
      <c r="R747" s="41">
        <f t="shared" si="18"/>
        <v>0</v>
      </c>
      <c r="S747" s="8">
        <f>1-Português!$T747</f>
        <v>1</v>
      </c>
      <c r="T747" s="8">
        <f>IF(Português!$R747&lt;&gt;0,1,0)</f>
        <v>0</v>
      </c>
      <c r="U747" s="135"/>
      <c r="V747" s="135"/>
      <c r="Y747" s="3"/>
    </row>
    <row r="748" spans="1:25" ht="15" customHeight="1" x14ac:dyDescent="0.3">
      <c r="A748" s="151"/>
      <c r="B748" s="53"/>
      <c r="C748" s="69"/>
      <c r="D748" s="54"/>
      <c r="E748" s="93"/>
      <c r="F748" s="94"/>
      <c r="G748" s="94"/>
      <c r="H748" s="99"/>
      <c r="I748" s="55"/>
      <c r="J748" s="151"/>
      <c r="K748" s="75">
        <v>186</v>
      </c>
      <c r="L748" s="76">
        <v>41941</v>
      </c>
      <c r="M748" s="77">
        <v>11.25</v>
      </c>
      <c r="N748" s="77">
        <v>0.25</v>
      </c>
      <c r="O748" s="77" t="str">
        <f>IF(COUNT(R748:R755)=COUNTIF(R748:R755,0),"Unanimidade",_xlfn.CONCAT(COUNTIF(R748:R755,0)," x ",COUNTIF(R748:R755,"&lt;&gt;0")))</f>
        <v>5 x 3</v>
      </c>
      <c r="P748" s="35" t="s">
        <v>51</v>
      </c>
      <c r="Q748" s="36">
        <v>0.25</v>
      </c>
      <c r="R748" s="37">
        <f t="shared" si="18"/>
        <v>0</v>
      </c>
      <c r="S748" s="8">
        <f>1-Português!$T748</f>
        <v>1</v>
      </c>
      <c r="T748" s="8">
        <f>IF(Português!$R748&lt;&gt;0,1,0)</f>
        <v>0</v>
      </c>
      <c r="U748" s="135"/>
      <c r="V748" s="135"/>
      <c r="Y748" s="3"/>
    </row>
    <row r="749" spans="1:25" ht="15" customHeight="1" x14ac:dyDescent="0.3">
      <c r="A749" s="151"/>
      <c r="B749" s="56"/>
      <c r="C749" s="70"/>
      <c r="D749" s="43"/>
      <c r="E749" s="46"/>
      <c r="F749" s="90" t="str">
        <f>IF(M755=M756,"Manutenção em",IF(M755&gt;M756,"Aumento para","Redução para"))</f>
        <v>Aumento para</v>
      </c>
      <c r="G749" s="47"/>
      <c r="H749" s="52"/>
      <c r="I749" s="57"/>
      <c r="J749" s="151"/>
      <c r="K749" s="78">
        <v>186</v>
      </c>
      <c r="L749" s="79">
        <v>41941</v>
      </c>
      <c r="M749" s="80">
        <v>11.25</v>
      </c>
      <c r="N749" s="80">
        <v>0.25</v>
      </c>
      <c r="O749" s="80" t="str">
        <f>IF(COUNT(R748:R755)=COUNTIF(R748:R755,0),"Unanimidade",_xlfn.CONCAT(COUNTIF(R748:R755,0)," x ",COUNTIF(R748:R755,"&lt;&gt;0")))</f>
        <v>5 x 3</v>
      </c>
      <c r="P749" s="33" t="s">
        <v>52</v>
      </c>
      <c r="Q749" s="34">
        <v>0.25</v>
      </c>
      <c r="R749" s="38">
        <f t="shared" si="18"/>
        <v>0</v>
      </c>
      <c r="S749" s="8">
        <f>1-Português!$T749</f>
        <v>1</v>
      </c>
      <c r="T749" s="8">
        <f>IF(Português!$R749&lt;&gt;0,1,0)</f>
        <v>0</v>
      </c>
      <c r="U749" s="135"/>
      <c r="V749" s="135"/>
      <c r="Y749" s="3"/>
    </row>
    <row r="750" spans="1:25" ht="15" customHeight="1" x14ac:dyDescent="0.3">
      <c r="A750" s="151"/>
      <c r="B750" s="56"/>
      <c r="C750" s="45" t="s">
        <v>23</v>
      </c>
      <c r="D750" s="45"/>
      <c r="E750" s="190">
        <f>M748</f>
        <v>11.25</v>
      </c>
      <c r="F750" s="190"/>
      <c r="G750" s="190"/>
      <c r="H750" s="67"/>
      <c r="I750" s="57"/>
      <c r="J750" s="151"/>
      <c r="K750" s="78">
        <v>186</v>
      </c>
      <c r="L750" s="79">
        <v>41941</v>
      </c>
      <c r="M750" s="80">
        <v>11.25</v>
      </c>
      <c r="N750" s="80">
        <v>0.25</v>
      </c>
      <c r="O750" s="80" t="str">
        <f>IF(COUNT(R748:R755)=COUNTIF(R748:R755,0),"Unanimidade",_xlfn.CONCAT(COUNTIF(R748:R755,0)," x ",COUNTIF(R748:R755,"&lt;&gt;0")))</f>
        <v>5 x 3</v>
      </c>
      <c r="P750" s="33" t="s">
        <v>53</v>
      </c>
      <c r="Q750" s="34">
        <v>0</v>
      </c>
      <c r="R750" s="38">
        <f t="shared" si="18"/>
        <v>-0.25</v>
      </c>
      <c r="S750" s="8">
        <f>1-Português!$T750</f>
        <v>0</v>
      </c>
      <c r="T750" s="8">
        <f>IF(Português!$R750&lt;&gt;0,1,0)</f>
        <v>1</v>
      </c>
      <c r="U750" s="135"/>
      <c r="V750" s="135"/>
      <c r="Y750" s="3"/>
    </row>
    <row r="751" spans="1:25" ht="15" customHeight="1" x14ac:dyDescent="0.3">
      <c r="A751" s="151"/>
      <c r="B751" s="56"/>
      <c r="C751" s="191">
        <f>K748</f>
        <v>186</v>
      </c>
      <c r="D751" s="191"/>
      <c r="E751" s="190"/>
      <c r="F751" s="190"/>
      <c r="G751" s="190"/>
      <c r="H751" s="68" t="s">
        <v>25</v>
      </c>
      <c r="I751" s="57"/>
      <c r="J751" s="151"/>
      <c r="K751" s="78">
        <v>186</v>
      </c>
      <c r="L751" s="79">
        <v>41941</v>
      </c>
      <c r="M751" s="80">
        <v>11.25</v>
      </c>
      <c r="N751" s="80">
        <v>0.25</v>
      </c>
      <c r="O751" s="80" t="str">
        <f>IF(COUNT(R748:R755)=COUNTIF(R748:R755,0),"Unanimidade",_xlfn.CONCAT(COUNTIF(R748:R755,0)," x ",COUNTIF(R748:R755,"&lt;&gt;0")))</f>
        <v>5 x 3</v>
      </c>
      <c r="P751" s="33" t="s">
        <v>49</v>
      </c>
      <c r="Q751" s="34">
        <v>0.25</v>
      </c>
      <c r="R751" s="38">
        <f t="shared" si="18"/>
        <v>0</v>
      </c>
      <c r="S751" s="8">
        <f>1-Português!$T751</f>
        <v>1</v>
      </c>
      <c r="T751" s="8">
        <f>IF(Português!$R751&lt;&gt;0,1,0)</f>
        <v>0</v>
      </c>
      <c r="U751" s="135"/>
      <c r="V751" s="135"/>
      <c r="Y751" s="3"/>
    </row>
    <row r="752" spans="1:25" ht="15" customHeight="1" x14ac:dyDescent="0.3">
      <c r="A752" s="151"/>
      <c r="B752" s="56"/>
      <c r="C752" s="191"/>
      <c r="D752" s="191"/>
      <c r="I752" s="57">
        <f>M757</f>
        <v>11</v>
      </c>
      <c r="J752" s="151"/>
      <c r="K752" s="78">
        <v>186</v>
      </c>
      <c r="L752" s="79">
        <v>41941</v>
      </c>
      <c r="M752" s="80">
        <v>11.25</v>
      </c>
      <c r="N752" s="80">
        <v>0.25</v>
      </c>
      <c r="O752" s="80" t="str">
        <f>IF(COUNT(R748:R755)=COUNTIF(R748:R755,0),"Unanimidade",_xlfn.CONCAT(COUNTIF(R748:R755,0)," x ",COUNTIF(R748:R755,"&lt;&gt;0")))</f>
        <v>5 x 3</v>
      </c>
      <c r="P752" s="33" t="s">
        <v>56</v>
      </c>
      <c r="Q752" s="34">
        <v>0.25</v>
      </c>
      <c r="R752" s="38">
        <f t="shared" si="18"/>
        <v>0</v>
      </c>
      <c r="S752" s="8">
        <f>1-Português!$T752</f>
        <v>1</v>
      </c>
      <c r="T752" s="8">
        <f>IF(Português!$R752&lt;&gt;0,1,0)</f>
        <v>0</v>
      </c>
      <c r="U752" s="135"/>
      <c r="V752" s="135"/>
      <c r="Y752" s="3"/>
    </row>
    <row r="753" spans="1:25" ht="15" customHeight="1" x14ac:dyDescent="0.3">
      <c r="A753" s="151"/>
      <c r="B753" s="56"/>
      <c r="C753" s="44"/>
      <c r="D753" s="44"/>
      <c r="E753" s="72" t="s">
        <v>29</v>
      </c>
      <c r="F753" s="89" t="str">
        <f>IF(COUNT(R748:R755)=COUNTIF(R748:R755,0),"Unanimidade",_xlfn.CONCAT(COUNTIF(R748:R755,0)," x ",COUNTIF(R748:R755,"&lt;&gt;0")))</f>
        <v>5 x 3</v>
      </c>
      <c r="G753" s="67"/>
      <c r="H753" s="67"/>
      <c r="I753" s="57">
        <f>M756</f>
        <v>11</v>
      </c>
      <c r="J753" s="151"/>
      <c r="K753" s="78">
        <v>186</v>
      </c>
      <c r="L753" s="79">
        <v>41941</v>
      </c>
      <c r="M753" s="80">
        <v>11.25</v>
      </c>
      <c r="N753" s="80">
        <v>0.25</v>
      </c>
      <c r="O753" s="80" t="str">
        <f>IF(COUNT(R748:R755)=COUNTIF(R748:R755,0),"Unanimidade",_xlfn.CONCAT(COUNTIF(R748:R755,0)," x ",COUNTIF(R748:R755,"&lt;&gt;0")))</f>
        <v>5 x 3</v>
      </c>
      <c r="P753" s="33" t="s">
        <v>55</v>
      </c>
      <c r="Q753" s="34">
        <v>0</v>
      </c>
      <c r="R753" s="38">
        <f t="shared" si="18"/>
        <v>-0.25</v>
      </c>
      <c r="S753" s="8">
        <f>1-Português!$T753</f>
        <v>0</v>
      </c>
      <c r="T753" s="8">
        <f>IF(Português!$R753&lt;&gt;0,1,0)</f>
        <v>1</v>
      </c>
      <c r="U753" s="135"/>
      <c r="V753" s="135"/>
      <c r="Y753" s="3"/>
    </row>
    <row r="754" spans="1:25" ht="15" customHeight="1" x14ac:dyDescent="0.3">
      <c r="A754" s="151"/>
      <c r="B754" s="56"/>
      <c r="C754" s="48">
        <f>L748</f>
        <v>41941</v>
      </c>
      <c r="D754" s="48"/>
      <c r="E754" s="72" t="s">
        <v>35</v>
      </c>
      <c r="F754" s="50">
        <f>M755-M756</f>
        <v>0.25</v>
      </c>
      <c r="G754" s="49"/>
      <c r="H754" s="51"/>
      <c r="I754" s="57">
        <f>M755</f>
        <v>11.25</v>
      </c>
      <c r="J754" s="151"/>
      <c r="K754" s="78">
        <v>186</v>
      </c>
      <c r="L754" s="79">
        <v>41941</v>
      </c>
      <c r="M754" s="80">
        <v>11.25</v>
      </c>
      <c r="N754" s="80">
        <v>0.25</v>
      </c>
      <c r="O754" s="80" t="str">
        <f>IF(COUNT(R748:R755)=COUNTIF(R748:R755,0),"Unanimidade",_xlfn.CONCAT(COUNTIF(R748:R755,0)," x ",COUNTIF(R748:R755,"&lt;&gt;0")))</f>
        <v>5 x 3</v>
      </c>
      <c r="P754" s="33" t="s">
        <v>50</v>
      </c>
      <c r="Q754" s="34">
        <v>0</v>
      </c>
      <c r="R754" s="38">
        <f t="shared" si="18"/>
        <v>-0.25</v>
      </c>
      <c r="S754" s="8">
        <f>1-Português!$T754</f>
        <v>0</v>
      </c>
      <c r="T754" s="8">
        <f>IF(Português!$R754&lt;&gt;0,1,0)</f>
        <v>1</v>
      </c>
      <c r="U754" s="135"/>
      <c r="V754" s="135"/>
      <c r="Y754" s="3"/>
    </row>
    <row r="755" spans="1:25" ht="15" customHeight="1" thickBot="1" x14ac:dyDescent="0.35">
      <c r="A755" s="151"/>
      <c r="B755" s="56"/>
      <c r="C755" s="70"/>
      <c r="D755" s="43"/>
      <c r="E755" s="43"/>
      <c r="F755" s="92"/>
      <c r="G755" s="50"/>
      <c r="H755" s="51"/>
      <c r="I755" s="57">
        <f>M754</f>
        <v>11.25</v>
      </c>
      <c r="J755" s="151"/>
      <c r="K755" s="81">
        <v>186</v>
      </c>
      <c r="L755" s="82">
        <v>41941</v>
      </c>
      <c r="M755" s="83">
        <v>11.25</v>
      </c>
      <c r="N755" s="83">
        <v>0.25</v>
      </c>
      <c r="O755" s="83" t="str">
        <f>IF(COUNT(R748:R755)=COUNTIF(R748:R755,0),"Unanimidade",_xlfn.CONCAT(COUNTIF(R748:R755,0)," x ",COUNTIF(R748:R755,"&lt;&gt;0")))</f>
        <v>5 x 3</v>
      </c>
      <c r="P755" s="39" t="s">
        <v>46</v>
      </c>
      <c r="Q755" s="40">
        <v>0.25</v>
      </c>
      <c r="R755" s="41">
        <f t="shared" si="18"/>
        <v>0</v>
      </c>
      <c r="S755" s="8">
        <f>1-Português!$T755</f>
        <v>1</v>
      </c>
      <c r="T755" s="8">
        <f>IF(Português!$R755&lt;&gt;0,1,0)</f>
        <v>0</v>
      </c>
      <c r="U755" s="135"/>
      <c r="V755" s="135"/>
      <c r="Y755" s="3"/>
    </row>
    <row r="756" spans="1:25" ht="15" customHeight="1" x14ac:dyDescent="0.3">
      <c r="A756" s="151"/>
      <c r="B756" s="53"/>
      <c r="C756" s="69"/>
      <c r="D756" s="54"/>
      <c r="E756" s="93"/>
      <c r="F756" s="94"/>
      <c r="G756" s="94"/>
      <c r="H756" s="99"/>
      <c r="I756" s="55"/>
      <c r="J756" s="151"/>
      <c r="K756" s="75">
        <v>185</v>
      </c>
      <c r="L756" s="76">
        <v>41885</v>
      </c>
      <c r="M756" s="77">
        <v>11</v>
      </c>
      <c r="N756" s="77">
        <v>0</v>
      </c>
      <c r="O756" s="77" t="str">
        <f>IF(COUNT(R756:R763)=COUNTIF(R756:R763,0),"Unanimidade",_xlfn.CONCAT(COUNTIF(R756:R763,0)," x ",COUNTIF(R756:R763,"&lt;&gt;0")))</f>
        <v>Unanimidade</v>
      </c>
      <c r="P756" s="35" t="s">
        <v>51</v>
      </c>
      <c r="Q756" s="36">
        <v>0</v>
      </c>
      <c r="R756" s="37">
        <f t="shared" si="18"/>
        <v>0</v>
      </c>
      <c r="S756" s="8">
        <f>1-Português!$T756</f>
        <v>1</v>
      </c>
      <c r="T756" s="8">
        <f>IF(Português!$R756&lt;&gt;0,1,0)</f>
        <v>0</v>
      </c>
      <c r="U756" s="135"/>
      <c r="V756" s="135"/>
      <c r="Y756" s="3"/>
    </row>
    <row r="757" spans="1:25" ht="15" customHeight="1" x14ac:dyDescent="0.3">
      <c r="A757" s="151"/>
      <c r="B757" s="56"/>
      <c r="C757" s="70"/>
      <c r="D757" s="43"/>
      <c r="E757" s="46"/>
      <c r="F757" s="90" t="str">
        <f>IF(M763=M764,"Manutenção em",IF(M763&gt;M764,"Aumento para","Redução para"))</f>
        <v>Manutenção em</v>
      </c>
      <c r="G757" s="47"/>
      <c r="H757" s="52"/>
      <c r="I757" s="57"/>
      <c r="J757" s="151"/>
      <c r="K757" s="78">
        <v>185</v>
      </c>
      <c r="L757" s="79">
        <v>41885</v>
      </c>
      <c r="M757" s="80">
        <v>11</v>
      </c>
      <c r="N757" s="80">
        <v>0</v>
      </c>
      <c r="O757" s="80" t="str">
        <f>IF(COUNT(R756:R763)=COUNTIF(R756:R763,0),"Unanimidade",_xlfn.CONCAT(COUNTIF(R756:R763,0)," x ",COUNTIF(R756:R763,"&lt;&gt;0")))</f>
        <v>Unanimidade</v>
      </c>
      <c r="P757" s="33" t="s">
        <v>52</v>
      </c>
      <c r="Q757" s="34">
        <v>0</v>
      </c>
      <c r="R757" s="38">
        <f t="shared" si="18"/>
        <v>0</v>
      </c>
      <c r="S757" s="8">
        <f>1-Português!$T757</f>
        <v>1</v>
      </c>
      <c r="T757" s="8">
        <f>IF(Português!$R757&lt;&gt;0,1,0)</f>
        <v>0</v>
      </c>
      <c r="U757" s="135"/>
      <c r="V757" s="135"/>
      <c r="Y757" s="3"/>
    </row>
    <row r="758" spans="1:25" ht="15" customHeight="1" x14ac:dyDescent="0.3">
      <c r="A758" s="151"/>
      <c r="B758" s="56"/>
      <c r="C758" s="45" t="s">
        <v>23</v>
      </c>
      <c r="D758" s="45"/>
      <c r="E758" s="190">
        <f>M756</f>
        <v>11</v>
      </c>
      <c r="F758" s="190"/>
      <c r="G758" s="190"/>
      <c r="H758" s="67"/>
      <c r="I758" s="57"/>
      <c r="J758" s="151"/>
      <c r="K758" s="78">
        <v>185</v>
      </c>
      <c r="L758" s="79">
        <v>41885</v>
      </c>
      <c r="M758" s="80">
        <v>11</v>
      </c>
      <c r="N758" s="80">
        <v>0</v>
      </c>
      <c r="O758" s="80" t="str">
        <f>IF(COUNT(R756:R763)=COUNTIF(R756:R763,0),"Unanimidade",_xlfn.CONCAT(COUNTIF(R756:R763,0)," x ",COUNTIF(R756:R763,"&lt;&gt;0")))</f>
        <v>Unanimidade</v>
      </c>
      <c r="P758" s="33" t="s">
        <v>53</v>
      </c>
      <c r="Q758" s="34">
        <v>0</v>
      </c>
      <c r="R758" s="38">
        <f t="shared" si="18"/>
        <v>0</v>
      </c>
      <c r="S758" s="8">
        <f>1-Português!$T758</f>
        <v>1</v>
      </c>
      <c r="T758" s="8">
        <f>IF(Português!$R758&lt;&gt;0,1,0)</f>
        <v>0</v>
      </c>
      <c r="U758" s="135"/>
      <c r="V758" s="135"/>
      <c r="Y758" s="3"/>
    </row>
    <row r="759" spans="1:25" ht="15" customHeight="1" x14ac:dyDescent="0.3">
      <c r="A759" s="151"/>
      <c r="B759" s="56"/>
      <c r="C759" s="191">
        <f>K756</f>
        <v>185</v>
      </c>
      <c r="D759" s="191"/>
      <c r="E759" s="190"/>
      <c r="F759" s="190"/>
      <c r="G759" s="190"/>
      <c r="H759" s="68" t="s">
        <v>25</v>
      </c>
      <c r="I759" s="57"/>
      <c r="J759" s="151"/>
      <c r="K759" s="78">
        <v>185</v>
      </c>
      <c r="L759" s="79">
        <v>41885</v>
      </c>
      <c r="M759" s="80">
        <v>11</v>
      </c>
      <c r="N759" s="80">
        <v>0</v>
      </c>
      <c r="O759" s="80" t="str">
        <f>IF(COUNT(R756:R763)=COUNTIF(R756:R763,0),"Unanimidade",_xlfn.CONCAT(COUNTIF(R756:R763,0)," x ",COUNTIF(R756:R763,"&lt;&gt;0")))</f>
        <v>Unanimidade</v>
      </c>
      <c r="P759" s="33" t="s">
        <v>49</v>
      </c>
      <c r="Q759" s="34">
        <v>0</v>
      </c>
      <c r="R759" s="38">
        <f t="shared" si="18"/>
        <v>0</v>
      </c>
      <c r="S759" s="8">
        <f>1-Português!$T759</f>
        <v>1</v>
      </c>
      <c r="T759" s="8">
        <f>IF(Português!$R759&lt;&gt;0,1,0)</f>
        <v>0</v>
      </c>
      <c r="U759" s="135"/>
      <c r="V759" s="135"/>
      <c r="Y759" s="3"/>
    </row>
    <row r="760" spans="1:25" ht="15" customHeight="1" x14ac:dyDescent="0.3">
      <c r="A760" s="151"/>
      <c r="B760" s="56"/>
      <c r="C760" s="191"/>
      <c r="D760" s="191"/>
      <c r="I760" s="57">
        <f>M765</f>
        <v>11</v>
      </c>
      <c r="J760" s="151"/>
      <c r="K760" s="78">
        <v>185</v>
      </c>
      <c r="L760" s="79">
        <v>41885</v>
      </c>
      <c r="M760" s="80">
        <v>11</v>
      </c>
      <c r="N760" s="80">
        <v>0</v>
      </c>
      <c r="O760" s="80" t="str">
        <f>IF(COUNT(R756:R763)=COUNTIF(R756:R763,0),"Unanimidade",_xlfn.CONCAT(COUNTIF(R756:R763,0)," x ",COUNTIF(R756:R763,"&lt;&gt;0")))</f>
        <v>Unanimidade</v>
      </c>
      <c r="P760" s="33" t="s">
        <v>56</v>
      </c>
      <c r="Q760" s="34">
        <v>0</v>
      </c>
      <c r="R760" s="38">
        <f t="shared" si="18"/>
        <v>0</v>
      </c>
      <c r="S760" s="8">
        <f>1-Português!$T760</f>
        <v>1</v>
      </c>
      <c r="T760" s="8">
        <f>IF(Português!$R760&lt;&gt;0,1,0)</f>
        <v>0</v>
      </c>
      <c r="U760" s="135"/>
      <c r="V760" s="135"/>
      <c r="Y760" s="3"/>
    </row>
    <row r="761" spans="1:25" ht="15" customHeight="1" x14ac:dyDescent="0.3">
      <c r="A761" s="151"/>
      <c r="B761" s="56"/>
      <c r="C761" s="44"/>
      <c r="D761" s="44"/>
      <c r="E761" s="72" t="s">
        <v>29</v>
      </c>
      <c r="F761" s="89" t="str">
        <f>IF(COUNT(R756:R764)=COUNTIF(R756:R764,0),"Unanimidade",_xlfn.CONCAT(COUNTIF(R756:R764,0)," x ",COUNTIF(R756:R764,"&lt;&gt;0")))</f>
        <v>Unanimidade</v>
      </c>
      <c r="G761" s="67"/>
      <c r="H761" s="67"/>
      <c r="I761" s="57">
        <f>M764</f>
        <v>11</v>
      </c>
      <c r="J761" s="151"/>
      <c r="K761" s="78">
        <v>185</v>
      </c>
      <c r="L761" s="79">
        <v>41885</v>
      </c>
      <c r="M761" s="80">
        <v>11</v>
      </c>
      <c r="N761" s="80">
        <v>0</v>
      </c>
      <c r="O761" s="80" t="str">
        <f>IF(COUNT(R756:R763)=COUNTIF(R756:R763,0),"Unanimidade",_xlfn.CONCAT(COUNTIF(R756:R763,0)," x ",COUNTIF(R756:R763,"&lt;&gt;0")))</f>
        <v>Unanimidade</v>
      </c>
      <c r="P761" s="33" t="s">
        <v>55</v>
      </c>
      <c r="Q761" s="34">
        <v>0</v>
      </c>
      <c r="R761" s="38">
        <f t="shared" si="18"/>
        <v>0</v>
      </c>
      <c r="S761" s="8">
        <f>1-Português!$T761</f>
        <v>1</v>
      </c>
      <c r="T761" s="8">
        <f>IF(Português!$R761&lt;&gt;0,1,0)</f>
        <v>0</v>
      </c>
      <c r="U761" s="135"/>
      <c r="V761" s="135"/>
      <c r="Y761" s="3"/>
    </row>
    <row r="762" spans="1:25" ht="15" customHeight="1" x14ac:dyDescent="0.3">
      <c r="A762" s="151"/>
      <c r="B762" s="56"/>
      <c r="C762" s="48">
        <f>L756</f>
        <v>41885</v>
      </c>
      <c r="D762" s="48"/>
      <c r="E762" s="72" t="s">
        <v>35</v>
      </c>
      <c r="F762" s="50">
        <f>M763-M764</f>
        <v>0</v>
      </c>
      <c r="G762" s="49"/>
      <c r="H762" s="51"/>
      <c r="I762" s="57">
        <f>M763</f>
        <v>11</v>
      </c>
      <c r="J762" s="151"/>
      <c r="K762" s="78">
        <v>185</v>
      </c>
      <c r="L762" s="79">
        <v>41885</v>
      </c>
      <c r="M762" s="80">
        <v>11</v>
      </c>
      <c r="N762" s="80">
        <v>0</v>
      </c>
      <c r="O762" s="80" t="str">
        <f>IF(COUNT(R756:R763)=COUNTIF(R756:R763,0),"Unanimidade",_xlfn.CONCAT(COUNTIF(R756:R763,0)," x ",COUNTIF(R756:R763,"&lt;&gt;0")))</f>
        <v>Unanimidade</v>
      </c>
      <c r="P762" s="33" t="s">
        <v>50</v>
      </c>
      <c r="Q762" s="34">
        <v>0</v>
      </c>
      <c r="R762" s="38">
        <f t="shared" si="18"/>
        <v>0</v>
      </c>
      <c r="S762" s="8">
        <f>1-Português!$T762</f>
        <v>1</v>
      </c>
      <c r="T762" s="8">
        <f>IF(Português!$R762&lt;&gt;0,1,0)</f>
        <v>0</v>
      </c>
      <c r="U762" s="135"/>
      <c r="V762" s="135"/>
      <c r="Y762" s="3"/>
    </row>
    <row r="763" spans="1:25" ht="15" customHeight="1" thickBot="1" x14ac:dyDescent="0.35">
      <c r="A763" s="151"/>
      <c r="B763" s="56"/>
      <c r="C763" s="70"/>
      <c r="D763" s="43"/>
      <c r="E763" s="43"/>
      <c r="F763" s="92"/>
      <c r="G763" s="50"/>
      <c r="H763" s="51"/>
      <c r="I763" s="57">
        <f>M762</f>
        <v>11</v>
      </c>
      <c r="J763" s="151"/>
      <c r="K763" s="81">
        <v>185</v>
      </c>
      <c r="L763" s="82">
        <v>41885</v>
      </c>
      <c r="M763" s="83">
        <v>11</v>
      </c>
      <c r="N763" s="83">
        <v>0</v>
      </c>
      <c r="O763" s="83" t="str">
        <f>IF(COUNT(R756:R763)=COUNTIF(R756:R763,0),"Unanimidade",_xlfn.CONCAT(COUNTIF(R756:R763,0)," x ",COUNTIF(R756:R763,"&lt;&gt;0")))</f>
        <v>Unanimidade</v>
      </c>
      <c r="P763" s="39" t="s">
        <v>46</v>
      </c>
      <c r="Q763" s="40">
        <v>0</v>
      </c>
      <c r="R763" s="41">
        <f t="shared" si="18"/>
        <v>0</v>
      </c>
      <c r="S763" s="8">
        <f>1-Português!$T763</f>
        <v>1</v>
      </c>
      <c r="T763" s="8">
        <f>IF(Português!$R763&lt;&gt;0,1,0)</f>
        <v>0</v>
      </c>
      <c r="U763" s="135"/>
      <c r="V763" s="135"/>
      <c r="Y763" s="3"/>
    </row>
    <row r="764" spans="1:25" ht="15" customHeight="1" x14ac:dyDescent="0.3">
      <c r="A764" s="151"/>
      <c r="B764" s="53"/>
      <c r="C764" s="69"/>
      <c r="D764" s="54"/>
      <c r="E764" s="93"/>
      <c r="F764" s="94"/>
      <c r="G764" s="94"/>
      <c r="H764" s="99"/>
      <c r="I764" s="55"/>
      <c r="J764" s="151"/>
      <c r="K764" s="75">
        <v>184</v>
      </c>
      <c r="L764" s="76">
        <v>41836</v>
      </c>
      <c r="M764" s="77">
        <v>11</v>
      </c>
      <c r="N764" s="77">
        <v>0</v>
      </c>
      <c r="O764" s="77" t="str">
        <f>IF(COUNT(R764:R771)=COUNTIF(R764:R771,0),"Unanimidade",_xlfn.CONCAT(COUNTIF(R764:R771,0)," x ",COUNTIF(R764:R771,"&lt;&gt;0")))</f>
        <v>Unanimidade</v>
      </c>
      <c r="P764" s="35" t="s">
        <v>51</v>
      </c>
      <c r="Q764" s="36">
        <v>0</v>
      </c>
      <c r="R764" s="37">
        <f t="shared" si="18"/>
        <v>0</v>
      </c>
      <c r="S764" s="8">
        <f>1-Português!$T764</f>
        <v>1</v>
      </c>
      <c r="T764" s="8">
        <f>IF(Português!$R764&lt;&gt;0,1,0)</f>
        <v>0</v>
      </c>
      <c r="U764" s="135"/>
      <c r="V764" s="135"/>
      <c r="Y764" s="3"/>
    </row>
    <row r="765" spans="1:25" ht="15" customHeight="1" x14ac:dyDescent="0.3">
      <c r="A765" s="151"/>
      <c r="B765" s="56"/>
      <c r="C765" s="70"/>
      <c r="D765" s="43"/>
      <c r="E765" s="46"/>
      <c r="F765" s="90" t="str">
        <f>IF(M771=M772,"Manutenção em",IF(M771&gt;M772,"Aumento para","Redução para"))</f>
        <v>Manutenção em</v>
      </c>
      <c r="G765" s="47"/>
      <c r="H765" s="52"/>
      <c r="I765" s="57"/>
      <c r="J765" s="151"/>
      <c r="K765" s="78">
        <v>184</v>
      </c>
      <c r="L765" s="79">
        <v>41836</v>
      </c>
      <c r="M765" s="80">
        <v>11</v>
      </c>
      <c r="N765" s="80">
        <v>0</v>
      </c>
      <c r="O765" s="80" t="str">
        <f>IF(COUNT(R764:R771)=COUNTIF(R764:R771,0),"Unanimidade",_xlfn.CONCAT(COUNTIF(R764:R771,0)," x ",COUNTIF(R764:R771,"&lt;&gt;0")))</f>
        <v>Unanimidade</v>
      </c>
      <c r="P765" s="33" t="s">
        <v>52</v>
      </c>
      <c r="Q765" s="34">
        <v>0</v>
      </c>
      <c r="R765" s="38">
        <f t="shared" si="18"/>
        <v>0</v>
      </c>
      <c r="S765" s="8">
        <f>1-Português!$T765</f>
        <v>1</v>
      </c>
      <c r="T765" s="8">
        <f>IF(Português!$R765&lt;&gt;0,1,0)</f>
        <v>0</v>
      </c>
      <c r="U765" s="135"/>
      <c r="V765" s="135"/>
      <c r="Y765" s="3"/>
    </row>
    <row r="766" spans="1:25" ht="15" customHeight="1" x14ac:dyDescent="0.3">
      <c r="A766" s="151"/>
      <c r="B766" s="56"/>
      <c r="C766" s="45" t="s">
        <v>23</v>
      </c>
      <c r="D766" s="45"/>
      <c r="E766" s="190">
        <f>M764</f>
        <v>11</v>
      </c>
      <c r="F766" s="190"/>
      <c r="G766" s="190"/>
      <c r="H766" s="67"/>
      <c r="I766" s="57"/>
      <c r="J766" s="151"/>
      <c r="K766" s="78">
        <v>184</v>
      </c>
      <c r="L766" s="79">
        <v>41836</v>
      </c>
      <c r="M766" s="80">
        <v>11</v>
      </c>
      <c r="N766" s="80">
        <v>0</v>
      </c>
      <c r="O766" s="80" t="str">
        <f>IF(COUNT(R764:R771)=COUNTIF(R764:R771,0),"Unanimidade",_xlfn.CONCAT(COUNTIF(R764:R771,0)," x ",COUNTIF(R764:R771,"&lt;&gt;0")))</f>
        <v>Unanimidade</v>
      </c>
      <c r="P766" s="33" t="s">
        <v>53</v>
      </c>
      <c r="Q766" s="34">
        <v>0</v>
      </c>
      <c r="R766" s="38">
        <f t="shared" si="18"/>
        <v>0</v>
      </c>
      <c r="S766" s="8">
        <f>1-Português!$T766</f>
        <v>1</v>
      </c>
      <c r="T766" s="8">
        <f>IF(Português!$R766&lt;&gt;0,1,0)</f>
        <v>0</v>
      </c>
      <c r="U766" s="135"/>
      <c r="V766" s="135"/>
      <c r="Y766" s="3"/>
    </row>
    <row r="767" spans="1:25" ht="15" customHeight="1" x14ac:dyDescent="0.3">
      <c r="A767" s="151"/>
      <c r="B767" s="56"/>
      <c r="C767" s="191">
        <f>K764</f>
        <v>184</v>
      </c>
      <c r="D767" s="191"/>
      <c r="E767" s="190"/>
      <c r="F767" s="190"/>
      <c r="G767" s="190"/>
      <c r="H767" s="68" t="s">
        <v>25</v>
      </c>
      <c r="I767" s="57"/>
      <c r="J767" s="151"/>
      <c r="K767" s="78">
        <v>184</v>
      </c>
      <c r="L767" s="79">
        <v>41836</v>
      </c>
      <c r="M767" s="80">
        <v>11</v>
      </c>
      <c r="N767" s="80">
        <v>0</v>
      </c>
      <c r="O767" s="80" t="str">
        <f>IF(COUNT(R764:R771)=COUNTIF(R764:R771,0),"Unanimidade",_xlfn.CONCAT(COUNTIF(R764:R771,0)," x ",COUNTIF(R764:R771,"&lt;&gt;0")))</f>
        <v>Unanimidade</v>
      </c>
      <c r="P767" s="33" t="s">
        <v>49</v>
      </c>
      <c r="Q767" s="34">
        <v>0</v>
      </c>
      <c r="R767" s="38">
        <f t="shared" si="18"/>
        <v>0</v>
      </c>
      <c r="S767" s="8">
        <f>1-Português!$T767</f>
        <v>1</v>
      </c>
      <c r="T767" s="8">
        <f>IF(Português!$R767&lt;&gt;0,1,0)</f>
        <v>0</v>
      </c>
      <c r="U767" s="135"/>
      <c r="V767" s="135"/>
      <c r="Y767" s="3"/>
    </row>
    <row r="768" spans="1:25" ht="15" customHeight="1" x14ac:dyDescent="0.3">
      <c r="A768" s="151"/>
      <c r="B768" s="56"/>
      <c r="C768" s="191"/>
      <c r="D768" s="191"/>
      <c r="I768" s="57">
        <f>M773</f>
        <v>11</v>
      </c>
      <c r="J768" s="151"/>
      <c r="K768" s="78">
        <v>184</v>
      </c>
      <c r="L768" s="79">
        <v>41836</v>
      </c>
      <c r="M768" s="80">
        <v>11</v>
      </c>
      <c r="N768" s="80">
        <v>0</v>
      </c>
      <c r="O768" s="80" t="str">
        <f>IF(COUNT(R764:R771)=COUNTIF(R764:R771,0),"Unanimidade",_xlfn.CONCAT(COUNTIF(R764:R771,0)," x ",COUNTIF(R764:R771,"&lt;&gt;0")))</f>
        <v>Unanimidade</v>
      </c>
      <c r="P768" s="33" t="s">
        <v>56</v>
      </c>
      <c r="Q768" s="34">
        <v>0</v>
      </c>
      <c r="R768" s="38">
        <f t="shared" si="18"/>
        <v>0</v>
      </c>
      <c r="S768" s="8">
        <f>1-Português!$T768</f>
        <v>1</v>
      </c>
      <c r="T768" s="8">
        <f>IF(Português!$R768&lt;&gt;0,1,0)</f>
        <v>0</v>
      </c>
      <c r="U768" s="135"/>
      <c r="V768" s="135"/>
      <c r="Y768" s="3"/>
    </row>
    <row r="769" spans="1:25" ht="15" customHeight="1" x14ac:dyDescent="0.3">
      <c r="A769" s="151"/>
      <c r="B769" s="56"/>
      <c r="C769" s="44"/>
      <c r="D769" s="44"/>
      <c r="E769" s="72" t="s">
        <v>29</v>
      </c>
      <c r="F769" s="89" t="str">
        <f>IF(COUNT(R764:R772)=COUNTIF(R764:R772,0),"Unanimidade",_xlfn.CONCAT(COUNTIF(R764:R772,0)," x ",COUNTIF(R764:R772,"&lt;&gt;0")))</f>
        <v>Unanimidade</v>
      </c>
      <c r="G769" s="67"/>
      <c r="H769" s="67"/>
      <c r="I769" s="57">
        <f>M772</f>
        <v>11</v>
      </c>
      <c r="J769" s="151"/>
      <c r="K769" s="78">
        <v>184</v>
      </c>
      <c r="L769" s="79">
        <v>41836</v>
      </c>
      <c r="M769" s="80">
        <v>11</v>
      </c>
      <c r="N769" s="80">
        <v>0</v>
      </c>
      <c r="O769" s="80" t="str">
        <f>IF(COUNT(R764:R771)=COUNTIF(R764:R771,0),"Unanimidade",_xlfn.CONCAT(COUNTIF(R764:R771,0)," x ",COUNTIF(R764:R771,"&lt;&gt;0")))</f>
        <v>Unanimidade</v>
      </c>
      <c r="P769" s="33" t="s">
        <v>55</v>
      </c>
      <c r="Q769" s="34">
        <v>0</v>
      </c>
      <c r="R769" s="38">
        <f t="shared" si="18"/>
        <v>0</v>
      </c>
      <c r="S769" s="8">
        <f>1-Português!$T769</f>
        <v>1</v>
      </c>
      <c r="T769" s="8">
        <f>IF(Português!$R769&lt;&gt;0,1,0)</f>
        <v>0</v>
      </c>
      <c r="U769" s="135"/>
      <c r="V769" s="135"/>
      <c r="Y769" s="3"/>
    </row>
    <row r="770" spans="1:25" ht="15" customHeight="1" x14ac:dyDescent="0.3">
      <c r="A770" s="151"/>
      <c r="B770" s="56"/>
      <c r="C770" s="48">
        <f>L764</f>
        <v>41836</v>
      </c>
      <c r="D770" s="48"/>
      <c r="E770" s="72" t="s">
        <v>35</v>
      </c>
      <c r="F770" s="50">
        <f>M771-M772</f>
        <v>0</v>
      </c>
      <c r="G770" s="49"/>
      <c r="H770" s="51"/>
      <c r="I770" s="57">
        <f>M771</f>
        <v>11</v>
      </c>
      <c r="J770" s="151"/>
      <c r="K770" s="78">
        <v>184</v>
      </c>
      <c r="L770" s="79">
        <v>41836</v>
      </c>
      <c r="M770" s="80">
        <v>11</v>
      </c>
      <c r="N770" s="80">
        <v>0</v>
      </c>
      <c r="O770" s="80" t="str">
        <f>IF(COUNT(R764:R771)=COUNTIF(R764:R771,0),"Unanimidade",_xlfn.CONCAT(COUNTIF(R764:R771,0)," x ",COUNTIF(R764:R771,"&lt;&gt;0")))</f>
        <v>Unanimidade</v>
      </c>
      <c r="P770" s="33" t="s">
        <v>50</v>
      </c>
      <c r="Q770" s="34">
        <v>0</v>
      </c>
      <c r="R770" s="38">
        <f t="shared" si="18"/>
        <v>0</v>
      </c>
      <c r="S770" s="8">
        <f>1-Português!$T770</f>
        <v>1</v>
      </c>
      <c r="T770" s="8">
        <f>IF(Português!$R770&lt;&gt;0,1,0)</f>
        <v>0</v>
      </c>
      <c r="U770" s="135"/>
      <c r="V770" s="135"/>
      <c r="Y770" s="3"/>
    </row>
    <row r="771" spans="1:25" ht="15" customHeight="1" thickBot="1" x14ac:dyDescent="0.35">
      <c r="A771" s="151"/>
      <c r="B771" s="56"/>
      <c r="C771" s="70"/>
      <c r="D771" s="43"/>
      <c r="E771" s="43"/>
      <c r="F771" s="92"/>
      <c r="G771" s="50"/>
      <c r="H771" s="51"/>
      <c r="I771" s="57">
        <f>M770</f>
        <v>11</v>
      </c>
      <c r="J771" s="151"/>
      <c r="K771" s="81">
        <v>184</v>
      </c>
      <c r="L771" s="82">
        <v>41836</v>
      </c>
      <c r="M771" s="83">
        <v>11</v>
      </c>
      <c r="N771" s="83">
        <v>0</v>
      </c>
      <c r="O771" s="83" t="str">
        <f>IF(COUNT(R764:R771)=COUNTIF(R764:R771,0),"Unanimidade",_xlfn.CONCAT(COUNTIF(R764:R771,0)," x ",COUNTIF(R764:R771,"&lt;&gt;0")))</f>
        <v>Unanimidade</v>
      </c>
      <c r="P771" s="39" t="s">
        <v>46</v>
      </c>
      <c r="Q771" s="40">
        <v>0</v>
      </c>
      <c r="R771" s="41">
        <f t="shared" si="18"/>
        <v>0</v>
      </c>
      <c r="S771" s="8">
        <f>1-Português!$T771</f>
        <v>1</v>
      </c>
      <c r="T771" s="8">
        <f>IF(Português!$R771&lt;&gt;0,1,0)</f>
        <v>0</v>
      </c>
      <c r="U771" s="135"/>
      <c r="V771" s="135"/>
      <c r="Y771" s="3"/>
    </row>
    <row r="772" spans="1:25" ht="15" customHeight="1" x14ac:dyDescent="0.3">
      <c r="A772" s="151"/>
      <c r="B772" s="53"/>
      <c r="C772" s="69"/>
      <c r="D772" s="54"/>
      <c r="E772" s="93"/>
      <c r="F772" s="94"/>
      <c r="G772" s="94"/>
      <c r="H772" s="99"/>
      <c r="I772" s="55"/>
      <c r="J772" s="151"/>
      <c r="K772" s="75">
        <v>183</v>
      </c>
      <c r="L772" s="76">
        <v>41787</v>
      </c>
      <c r="M772" s="77">
        <v>11</v>
      </c>
      <c r="N772" s="77">
        <v>0</v>
      </c>
      <c r="O772" s="77" t="str">
        <f>IF(COUNT(R772:R779)=COUNTIF(R772:R779,0),"Unanimidade",_xlfn.CONCAT(COUNTIF(R772:R779,0)," x ",COUNTIF(R772:R779,"&lt;&gt;0")))</f>
        <v>Unanimidade</v>
      </c>
      <c r="P772" s="35" t="s">
        <v>51</v>
      </c>
      <c r="Q772" s="36">
        <v>0</v>
      </c>
      <c r="R772" s="37">
        <f t="shared" si="18"/>
        <v>0</v>
      </c>
      <c r="S772" s="8">
        <f>1-Português!$T772</f>
        <v>1</v>
      </c>
      <c r="T772" s="8">
        <f>IF(Português!$R772&lt;&gt;0,1,0)</f>
        <v>0</v>
      </c>
      <c r="U772" s="135"/>
      <c r="V772" s="135"/>
      <c r="Y772" s="3"/>
    </row>
    <row r="773" spans="1:25" ht="15" customHeight="1" x14ac:dyDescent="0.3">
      <c r="A773" s="151"/>
      <c r="B773" s="56"/>
      <c r="C773" s="70"/>
      <c r="D773" s="43"/>
      <c r="E773" s="46"/>
      <c r="F773" s="90" t="str">
        <f>IF(M779=M780,"Manutenção em",IF(M779&gt;M780,"Aumento para","Redução para"))</f>
        <v>Manutenção em</v>
      </c>
      <c r="G773" s="47"/>
      <c r="H773" s="52"/>
      <c r="I773" s="57"/>
      <c r="J773" s="151"/>
      <c r="K773" s="78">
        <v>183</v>
      </c>
      <c r="L773" s="79">
        <v>41787</v>
      </c>
      <c r="M773" s="80">
        <v>11</v>
      </c>
      <c r="N773" s="80">
        <v>0</v>
      </c>
      <c r="O773" s="80" t="str">
        <f>IF(COUNT(R772:R779)=COUNTIF(R772:R779,0),"Unanimidade",_xlfn.CONCAT(COUNTIF(R772:R779,0)," x ",COUNTIF(R772:R779,"&lt;&gt;0")))</f>
        <v>Unanimidade</v>
      </c>
      <c r="P773" s="33" t="s">
        <v>52</v>
      </c>
      <c r="Q773" s="34">
        <v>0</v>
      </c>
      <c r="R773" s="38">
        <f t="shared" si="18"/>
        <v>0</v>
      </c>
      <c r="S773" s="8">
        <f>1-Português!$T773</f>
        <v>1</v>
      </c>
      <c r="T773" s="8">
        <f>IF(Português!$R773&lt;&gt;0,1,0)</f>
        <v>0</v>
      </c>
      <c r="U773" s="135"/>
      <c r="V773" s="135"/>
      <c r="Y773" s="3"/>
    </row>
    <row r="774" spans="1:25" ht="15" customHeight="1" x14ac:dyDescent="0.3">
      <c r="A774" s="151"/>
      <c r="B774" s="56"/>
      <c r="C774" s="45" t="s">
        <v>23</v>
      </c>
      <c r="D774" s="45"/>
      <c r="E774" s="190">
        <f>M772</f>
        <v>11</v>
      </c>
      <c r="F774" s="190"/>
      <c r="G774" s="190"/>
      <c r="H774" s="67"/>
      <c r="I774" s="57"/>
      <c r="J774" s="151"/>
      <c r="K774" s="78">
        <v>183</v>
      </c>
      <c r="L774" s="79">
        <v>41787</v>
      </c>
      <c r="M774" s="80">
        <v>11</v>
      </c>
      <c r="N774" s="80">
        <v>0</v>
      </c>
      <c r="O774" s="80" t="str">
        <f>IF(COUNT(R772:R779)=COUNTIF(R772:R779,0),"Unanimidade",_xlfn.CONCAT(COUNTIF(R772:R779,0)," x ",COUNTIF(R772:R779,"&lt;&gt;0")))</f>
        <v>Unanimidade</v>
      </c>
      <c r="P774" s="33" t="s">
        <v>53</v>
      </c>
      <c r="Q774" s="34">
        <v>0</v>
      </c>
      <c r="R774" s="38">
        <f t="shared" si="18"/>
        <v>0</v>
      </c>
      <c r="S774" s="8">
        <f>1-Português!$T774</f>
        <v>1</v>
      </c>
      <c r="T774" s="8">
        <f>IF(Português!$R774&lt;&gt;0,1,0)</f>
        <v>0</v>
      </c>
      <c r="U774" s="135"/>
      <c r="V774" s="135"/>
      <c r="Y774" s="3"/>
    </row>
    <row r="775" spans="1:25" ht="15" customHeight="1" x14ac:dyDescent="0.3">
      <c r="A775" s="151"/>
      <c r="B775" s="56"/>
      <c r="C775" s="191">
        <f>K772</f>
        <v>183</v>
      </c>
      <c r="D775" s="191"/>
      <c r="E775" s="190"/>
      <c r="F775" s="190"/>
      <c r="G775" s="190"/>
      <c r="H775" s="68" t="s">
        <v>25</v>
      </c>
      <c r="I775" s="57"/>
      <c r="J775" s="151"/>
      <c r="K775" s="78">
        <v>183</v>
      </c>
      <c r="L775" s="79">
        <v>41787</v>
      </c>
      <c r="M775" s="80">
        <v>11</v>
      </c>
      <c r="N775" s="80">
        <v>0</v>
      </c>
      <c r="O775" s="80" t="str">
        <f>IF(COUNT(R772:R779)=COUNTIF(R772:R779,0),"Unanimidade",_xlfn.CONCAT(COUNTIF(R772:R779,0)," x ",COUNTIF(R772:R779,"&lt;&gt;0")))</f>
        <v>Unanimidade</v>
      </c>
      <c r="P775" s="33" t="s">
        <v>49</v>
      </c>
      <c r="Q775" s="34">
        <v>0</v>
      </c>
      <c r="R775" s="38">
        <f t="shared" si="18"/>
        <v>0</v>
      </c>
      <c r="S775" s="8">
        <f>1-Português!$T775</f>
        <v>1</v>
      </c>
      <c r="T775" s="8">
        <f>IF(Português!$R775&lt;&gt;0,1,0)</f>
        <v>0</v>
      </c>
      <c r="U775" s="135"/>
      <c r="V775" s="135"/>
      <c r="Y775" s="3"/>
    </row>
    <row r="776" spans="1:25" ht="15" customHeight="1" x14ac:dyDescent="0.3">
      <c r="A776" s="151"/>
      <c r="B776" s="56"/>
      <c r="C776" s="191"/>
      <c r="D776" s="191"/>
      <c r="I776" s="57">
        <f>M781</f>
        <v>11</v>
      </c>
      <c r="J776" s="151"/>
      <c r="K776" s="78">
        <v>183</v>
      </c>
      <c r="L776" s="79">
        <v>41787</v>
      </c>
      <c r="M776" s="80">
        <v>11</v>
      </c>
      <c r="N776" s="80">
        <v>0</v>
      </c>
      <c r="O776" s="80" t="str">
        <f>IF(COUNT(R772:R779)=COUNTIF(R772:R779,0),"Unanimidade",_xlfn.CONCAT(COUNTIF(R772:R779,0)," x ",COUNTIF(R772:R779,"&lt;&gt;0")))</f>
        <v>Unanimidade</v>
      </c>
      <c r="P776" s="33" t="s">
        <v>56</v>
      </c>
      <c r="Q776" s="34">
        <v>0</v>
      </c>
      <c r="R776" s="38">
        <f t="shared" si="18"/>
        <v>0</v>
      </c>
      <c r="S776" s="8">
        <f>1-Português!$T776</f>
        <v>1</v>
      </c>
      <c r="T776" s="8">
        <f>IF(Português!$R776&lt;&gt;0,1,0)</f>
        <v>0</v>
      </c>
      <c r="U776" s="135"/>
      <c r="V776" s="135"/>
      <c r="Y776" s="3"/>
    </row>
    <row r="777" spans="1:25" ht="15" customHeight="1" x14ac:dyDescent="0.3">
      <c r="A777" s="151"/>
      <c r="B777" s="56"/>
      <c r="C777" s="44"/>
      <c r="D777" s="44"/>
      <c r="E777" s="72" t="s">
        <v>29</v>
      </c>
      <c r="F777" s="89" t="str">
        <f>IF(COUNT(R772:R780)=COUNTIF(R772:R780,0),"Unanimidade",_xlfn.CONCAT(COUNTIF(R772:R780,0)," x ",COUNTIF(R772:R780,"&lt;&gt;0")))</f>
        <v>Unanimidade</v>
      </c>
      <c r="G777" s="67"/>
      <c r="H777" s="67"/>
      <c r="I777" s="57">
        <f>M780</f>
        <v>11</v>
      </c>
      <c r="J777" s="151"/>
      <c r="K777" s="78">
        <v>183</v>
      </c>
      <c r="L777" s="79">
        <v>41787</v>
      </c>
      <c r="M777" s="80">
        <v>11</v>
      </c>
      <c r="N777" s="80">
        <v>0</v>
      </c>
      <c r="O777" s="80" t="str">
        <f>IF(COUNT(R772:R779)=COUNTIF(R772:R779,0),"Unanimidade",_xlfn.CONCAT(COUNTIF(R772:R779,0)," x ",COUNTIF(R772:R779,"&lt;&gt;0")))</f>
        <v>Unanimidade</v>
      </c>
      <c r="P777" s="33" t="s">
        <v>55</v>
      </c>
      <c r="Q777" s="34">
        <v>0</v>
      </c>
      <c r="R777" s="38">
        <f t="shared" si="18"/>
        <v>0</v>
      </c>
      <c r="S777" s="8">
        <f>1-Português!$T777</f>
        <v>1</v>
      </c>
      <c r="T777" s="8">
        <f>IF(Português!$R777&lt;&gt;0,1,0)</f>
        <v>0</v>
      </c>
      <c r="U777" s="135"/>
      <c r="V777" s="135"/>
      <c r="Y777" s="3"/>
    </row>
    <row r="778" spans="1:25" ht="15" customHeight="1" x14ac:dyDescent="0.3">
      <c r="A778" s="151"/>
      <c r="B778" s="56"/>
      <c r="C778" s="48">
        <f>L772</f>
        <v>41787</v>
      </c>
      <c r="D778" s="48"/>
      <c r="E778" s="72" t="s">
        <v>35</v>
      </c>
      <c r="F778" s="50">
        <f>M779-M780</f>
        <v>0</v>
      </c>
      <c r="G778" s="49"/>
      <c r="H778" s="51"/>
      <c r="I778" s="57">
        <f>M779</f>
        <v>11</v>
      </c>
      <c r="J778" s="151"/>
      <c r="K778" s="78">
        <v>183</v>
      </c>
      <c r="L778" s="79">
        <v>41787</v>
      </c>
      <c r="M778" s="80">
        <v>11</v>
      </c>
      <c r="N778" s="80">
        <v>0</v>
      </c>
      <c r="O778" s="80" t="str">
        <f>IF(COUNT(R772:R779)=COUNTIF(R772:R779,0),"Unanimidade",_xlfn.CONCAT(COUNTIF(R772:R779,0)," x ",COUNTIF(R772:R779,"&lt;&gt;0")))</f>
        <v>Unanimidade</v>
      </c>
      <c r="P778" s="33" t="s">
        <v>50</v>
      </c>
      <c r="Q778" s="34">
        <v>0</v>
      </c>
      <c r="R778" s="38">
        <f t="shared" si="18"/>
        <v>0</v>
      </c>
      <c r="S778" s="8">
        <f>1-Português!$T778</f>
        <v>1</v>
      </c>
      <c r="T778" s="8">
        <f>IF(Português!$R778&lt;&gt;0,1,0)</f>
        <v>0</v>
      </c>
      <c r="U778" s="135"/>
      <c r="V778" s="135"/>
      <c r="Y778" s="3"/>
    </row>
    <row r="779" spans="1:25" ht="15" customHeight="1" thickBot="1" x14ac:dyDescent="0.35">
      <c r="A779" s="151"/>
      <c r="B779" s="56"/>
      <c r="C779" s="70"/>
      <c r="D779" s="43"/>
      <c r="E779" s="43"/>
      <c r="F779" s="92"/>
      <c r="G779" s="50"/>
      <c r="H779" s="51"/>
      <c r="I779" s="57">
        <f>M778</f>
        <v>11</v>
      </c>
      <c r="J779" s="151"/>
      <c r="K779" s="81">
        <v>183</v>
      </c>
      <c r="L779" s="82">
        <v>41787</v>
      </c>
      <c r="M779" s="83">
        <v>11</v>
      </c>
      <c r="N779" s="83">
        <v>0</v>
      </c>
      <c r="O779" s="83" t="str">
        <f>IF(COUNT(R772:R779)=COUNTIF(R772:R779,0),"Unanimidade",_xlfn.CONCAT(COUNTIF(R772:R779,0)," x ",COUNTIF(R772:R779,"&lt;&gt;0")))</f>
        <v>Unanimidade</v>
      </c>
      <c r="P779" s="39" t="s">
        <v>46</v>
      </c>
      <c r="Q779" s="40">
        <v>0</v>
      </c>
      <c r="R779" s="41">
        <f t="shared" si="18"/>
        <v>0</v>
      </c>
      <c r="S779" s="8">
        <f>1-Português!$T779</f>
        <v>1</v>
      </c>
      <c r="T779" s="8">
        <f>IF(Português!$R779&lt;&gt;0,1,0)</f>
        <v>0</v>
      </c>
      <c r="U779" s="135"/>
      <c r="V779" s="135"/>
      <c r="Y779" s="3"/>
    </row>
    <row r="780" spans="1:25" ht="15" customHeight="1" x14ac:dyDescent="0.3">
      <c r="A780" s="151"/>
      <c r="B780" s="53"/>
      <c r="C780" s="69"/>
      <c r="D780" s="54"/>
      <c r="E780" s="93"/>
      <c r="F780" s="94"/>
      <c r="G780" s="94"/>
      <c r="H780" s="99"/>
      <c r="I780" s="55"/>
      <c r="J780" s="151"/>
      <c r="K780" s="75">
        <v>182</v>
      </c>
      <c r="L780" s="76">
        <v>41731</v>
      </c>
      <c r="M780" s="77">
        <v>11</v>
      </c>
      <c r="N780" s="77">
        <v>0.25</v>
      </c>
      <c r="O780" s="77" t="str">
        <f>IF(COUNT(R780:R787)=COUNTIF(R780:R787,0),"Unanimidade",_xlfn.CONCAT(COUNTIF(R780:R787,0)," x ",COUNTIF(R780:R787,"&lt;&gt;0")))</f>
        <v>Unanimidade</v>
      </c>
      <c r="P780" s="35" t="s">
        <v>51</v>
      </c>
      <c r="Q780" s="36">
        <v>0.25</v>
      </c>
      <c r="R780" s="37">
        <f t="shared" si="18"/>
        <v>0</v>
      </c>
      <c r="S780" s="8">
        <f>1-Português!$T780</f>
        <v>1</v>
      </c>
      <c r="T780" s="8">
        <f>IF(Português!$R780&lt;&gt;0,1,0)</f>
        <v>0</v>
      </c>
      <c r="U780" s="135"/>
      <c r="V780" s="135"/>
      <c r="Y780" s="3"/>
    </row>
    <row r="781" spans="1:25" ht="15" customHeight="1" x14ac:dyDescent="0.3">
      <c r="A781" s="151"/>
      <c r="B781" s="56"/>
      <c r="C781" s="70"/>
      <c r="D781" s="43"/>
      <c r="E781" s="46"/>
      <c r="F781" s="90" t="str">
        <f>IF(M787=M788,"Manutenção em",IF(M787&gt;M788,"Aumento para","Redução para"))</f>
        <v>Aumento para</v>
      </c>
      <c r="G781" s="47"/>
      <c r="H781" s="52"/>
      <c r="I781" s="57"/>
      <c r="J781" s="151"/>
      <c r="K781" s="78">
        <v>182</v>
      </c>
      <c r="L781" s="79">
        <v>41731</v>
      </c>
      <c r="M781" s="80">
        <v>11</v>
      </c>
      <c r="N781" s="80">
        <v>0.25</v>
      </c>
      <c r="O781" s="80" t="str">
        <f>IF(COUNT(R780:R787)=COUNTIF(R780:R787,0),"Unanimidade",_xlfn.CONCAT(COUNTIF(R780:R787,0)," x ",COUNTIF(R780:R787,"&lt;&gt;0")))</f>
        <v>Unanimidade</v>
      </c>
      <c r="P781" s="33" t="s">
        <v>52</v>
      </c>
      <c r="Q781" s="34">
        <v>0.25</v>
      </c>
      <c r="R781" s="38">
        <f t="shared" si="18"/>
        <v>0</v>
      </c>
      <c r="S781" s="8">
        <f>1-Português!$T781</f>
        <v>1</v>
      </c>
      <c r="T781" s="8">
        <f>IF(Português!$R781&lt;&gt;0,1,0)</f>
        <v>0</v>
      </c>
      <c r="U781" s="135"/>
      <c r="V781" s="135"/>
      <c r="Y781" s="3"/>
    </row>
    <row r="782" spans="1:25" ht="15" customHeight="1" x14ac:dyDescent="0.3">
      <c r="A782" s="151"/>
      <c r="B782" s="56"/>
      <c r="C782" s="45" t="s">
        <v>23</v>
      </c>
      <c r="D782" s="45"/>
      <c r="E782" s="190">
        <f>M780</f>
        <v>11</v>
      </c>
      <c r="F782" s="190"/>
      <c r="G782" s="190"/>
      <c r="H782" s="67"/>
      <c r="I782" s="57"/>
      <c r="J782" s="151"/>
      <c r="K782" s="78">
        <v>182</v>
      </c>
      <c r="L782" s="79">
        <v>41731</v>
      </c>
      <c r="M782" s="80">
        <v>11</v>
      </c>
      <c r="N782" s="80">
        <v>0.25</v>
      </c>
      <c r="O782" s="80" t="str">
        <f>IF(COUNT(R780:R787)=COUNTIF(R780:R787,0),"Unanimidade",_xlfn.CONCAT(COUNTIF(R780:R787,0)," x ",COUNTIF(R780:R787,"&lt;&gt;0")))</f>
        <v>Unanimidade</v>
      </c>
      <c r="P782" s="33" t="s">
        <v>53</v>
      </c>
      <c r="Q782" s="34">
        <v>0.25</v>
      </c>
      <c r="R782" s="38">
        <f t="shared" si="18"/>
        <v>0</v>
      </c>
      <c r="S782" s="8">
        <f>1-Português!$T782</f>
        <v>1</v>
      </c>
      <c r="T782" s="8">
        <f>IF(Português!$R782&lt;&gt;0,1,0)</f>
        <v>0</v>
      </c>
      <c r="U782" s="135"/>
      <c r="V782" s="135"/>
      <c r="Y782" s="3"/>
    </row>
    <row r="783" spans="1:25" ht="15" customHeight="1" x14ac:dyDescent="0.3">
      <c r="A783" s="151"/>
      <c r="B783" s="56"/>
      <c r="C783" s="191">
        <f>K780</f>
        <v>182</v>
      </c>
      <c r="D783" s="191"/>
      <c r="E783" s="190"/>
      <c r="F783" s="190"/>
      <c r="G783" s="190"/>
      <c r="H783" s="68" t="s">
        <v>25</v>
      </c>
      <c r="I783" s="57"/>
      <c r="J783" s="151"/>
      <c r="K783" s="78">
        <v>182</v>
      </c>
      <c r="L783" s="79">
        <v>41731</v>
      </c>
      <c r="M783" s="80">
        <v>11</v>
      </c>
      <c r="N783" s="80">
        <v>0.25</v>
      </c>
      <c r="O783" s="80" t="str">
        <f>IF(COUNT(R780:R787)=COUNTIF(R780:R787,0),"Unanimidade",_xlfn.CONCAT(COUNTIF(R780:R787,0)," x ",COUNTIF(R780:R787,"&lt;&gt;0")))</f>
        <v>Unanimidade</v>
      </c>
      <c r="P783" s="33" t="s">
        <v>49</v>
      </c>
      <c r="Q783" s="34">
        <v>0.25</v>
      </c>
      <c r="R783" s="38">
        <f t="shared" si="18"/>
        <v>0</v>
      </c>
      <c r="S783" s="8">
        <f>1-Português!$T783</f>
        <v>1</v>
      </c>
      <c r="T783" s="8">
        <f>IF(Português!$R783&lt;&gt;0,1,0)</f>
        <v>0</v>
      </c>
      <c r="U783" s="135"/>
      <c r="V783" s="135"/>
      <c r="Y783" s="3"/>
    </row>
    <row r="784" spans="1:25" ht="15" customHeight="1" x14ac:dyDescent="0.3">
      <c r="A784" s="151"/>
      <c r="B784" s="56"/>
      <c r="C784" s="191"/>
      <c r="D784" s="191"/>
      <c r="I784" s="57">
        <f>M789</f>
        <v>10.75</v>
      </c>
      <c r="J784" s="151"/>
      <c r="K784" s="78">
        <v>182</v>
      </c>
      <c r="L784" s="79">
        <v>41731</v>
      </c>
      <c r="M784" s="80">
        <v>11</v>
      </c>
      <c r="N784" s="80">
        <v>0.25</v>
      </c>
      <c r="O784" s="80" t="str">
        <f>IF(COUNT(R780:R787)=COUNTIF(R780:R787,0),"Unanimidade",_xlfn.CONCAT(COUNTIF(R780:R787,0)," x ",COUNTIF(R780:R787,"&lt;&gt;0")))</f>
        <v>Unanimidade</v>
      </c>
      <c r="P784" s="33" t="s">
        <v>56</v>
      </c>
      <c r="Q784" s="34">
        <v>0.25</v>
      </c>
      <c r="R784" s="38">
        <f t="shared" si="18"/>
        <v>0</v>
      </c>
      <c r="S784" s="8">
        <f>1-Português!$T784</f>
        <v>1</v>
      </c>
      <c r="T784" s="8">
        <f>IF(Português!$R784&lt;&gt;0,1,0)</f>
        <v>0</v>
      </c>
      <c r="U784" s="135"/>
      <c r="V784" s="135"/>
      <c r="Y784" s="3"/>
    </row>
    <row r="785" spans="1:25" ht="15" customHeight="1" x14ac:dyDescent="0.3">
      <c r="A785" s="151"/>
      <c r="B785" s="56"/>
      <c r="C785" s="44"/>
      <c r="D785" s="44"/>
      <c r="E785" s="72" t="s">
        <v>29</v>
      </c>
      <c r="F785" s="89" t="str">
        <f>IF(COUNT(R780:R788)=COUNTIF(R780:R788,0),"Unanimidade",_xlfn.CONCAT(COUNTIF(R780:R788,0)," x ",COUNTIF(R780:R788,"&lt;&gt;0")))</f>
        <v>Unanimidade</v>
      </c>
      <c r="G785" s="67"/>
      <c r="H785" s="67"/>
      <c r="I785" s="57">
        <f>M788</f>
        <v>10.75</v>
      </c>
      <c r="J785" s="151"/>
      <c r="K785" s="78">
        <v>182</v>
      </c>
      <c r="L785" s="79">
        <v>41731</v>
      </c>
      <c r="M785" s="80">
        <v>11</v>
      </c>
      <c r="N785" s="80">
        <v>0.25</v>
      </c>
      <c r="O785" s="80" t="str">
        <f>IF(COUNT(R780:R787)=COUNTIF(R780:R787,0),"Unanimidade",_xlfn.CONCAT(COUNTIF(R780:R787,0)," x ",COUNTIF(R780:R787,"&lt;&gt;0")))</f>
        <v>Unanimidade</v>
      </c>
      <c r="P785" s="33" t="s">
        <v>55</v>
      </c>
      <c r="Q785" s="34">
        <v>0.25</v>
      </c>
      <c r="R785" s="38">
        <f t="shared" si="18"/>
        <v>0</v>
      </c>
      <c r="S785" s="8">
        <f>1-Português!$T785</f>
        <v>1</v>
      </c>
      <c r="T785" s="8">
        <f>IF(Português!$R785&lt;&gt;0,1,0)</f>
        <v>0</v>
      </c>
      <c r="U785" s="135"/>
      <c r="V785" s="135"/>
      <c r="Y785" s="3"/>
    </row>
    <row r="786" spans="1:25" ht="15" customHeight="1" x14ac:dyDescent="0.3">
      <c r="A786" s="151"/>
      <c r="B786" s="56"/>
      <c r="C786" s="48">
        <f>L780</f>
        <v>41731</v>
      </c>
      <c r="D786" s="48"/>
      <c r="E786" s="72" t="s">
        <v>35</v>
      </c>
      <c r="F786" s="50">
        <f>M787-M788</f>
        <v>0.25</v>
      </c>
      <c r="G786" s="49"/>
      <c r="H786" s="51"/>
      <c r="I786" s="57">
        <f>M787</f>
        <v>11</v>
      </c>
      <c r="J786" s="151"/>
      <c r="K786" s="78">
        <v>182</v>
      </c>
      <c r="L786" s="79">
        <v>41731</v>
      </c>
      <c r="M786" s="80">
        <v>11</v>
      </c>
      <c r="N786" s="80">
        <v>0.25</v>
      </c>
      <c r="O786" s="80" t="str">
        <f>IF(COUNT(R780:R787)=COUNTIF(R780:R787,0),"Unanimidade",_xlfn.CONCAT(COUNTIF(R780:R787,0)," x ",COUNTIF(R780:R787,"&lt;&gt;0")))</f>
        <v>Unanimidade</v>
      </c>
      <c r="P786" s="33" t="s">
        <v>50</v>
      </c>
      <c r="Q786" s="34">
        <v>0.25</v>
      </c>
      <c r="R786" s="38">
        <f t="shared" si="18"/>
        <v>0</v>
      </c>
      <c r="S786" s="8">
        <f>1-Português!$T786</f>
        <v>1</v>
      </c>
      <c r="T786" s="8">
        <f>IF(Português!$R786&lt;&gt;0,1,0)</f>
        <v>0</v>
      </c>
      <c r="U786" s="135"/>
      <c r="V786" s="135"/>
      <c r="Y786" s="3"/>
    </row>
    <row r="787" spans="1:25" ht="15" customHeight="1" thickBot="1" x14ac:dyDescent="0.35">
      <c r="A787" s="151"/>
      <c r="B787" s="56"/>
      <c r="C787" s="70"/>
      <c r="D787" s="43"/>
      <c r="E787" s="43"/>
      <c r="F787" s="92"/>
      <c r="G787" s="50"/>
      <c r="H787" s="51"/>
      <c r="I787" s="57">
        <f>M786</f>
        <v>11</v>
      </c>
      <c r="J787" s="151"/>
      <c r="K787" s="81">
        <v>182</v>
      </c>
      <c r="L787" s="82">
        <v>41731</v>
      </c>
      <c r="M787" s="83">
        <v>11</v>
      </c>
      <c r="N787" s="83">
        <v>0.25</v>
      </c>
      <c r="O787" s="83" t="str">
        <f>IF(COUNT(R780:R787)=COUNTIF(R780:R787,0),"Unanimidade",_xlfn.CONCAT(COUNTIF(R780:R787,0)," x ",COUNTIF(R780:R787,"&lt;&gt;0")))</f>
        <v>Unanimidade</v>
      </c>
      <c r="P787" s="39" t="s">
        <v>46</v>
      </c>
      <c r="Q787" s="40">
        <v>0.25</v>
      </c>
      <c r="R787" s="41">
        <f t="shared" si="18"/>
        <v>0</v>
      </c>
      <c r="S787" s="8">
        <f>1-Português!$T787</f>
        <v>1</v>
      </c>
      <c r="T787" s="8">
        <f>IF(Português!$R787&lt;&gt;0,1,0)</f>
        <v>0</v>
      </c>
      <c r="U787" s="135"/>
      <c r="V787" s="135"/>
      <c r="Y787" s="3"/>
    </row>
    <row r="788" spans="1:25" ht="15" customHeight="1" x14ac:dyDescent="0.3">
      <c r="A788" s="151"/>
      <c r="B788" s="53"/>
      <c r="C788" s="69"/>
      <c r="D788" s="54"/>
      <c r="E788" s="93"/>
      <c r="F788" s="94"/>
      <c r="G788" s="94"/>
      <c r="H788" s="99"/>
      <c r="I788" s="55"/>
      <c r="J788" s="151"/>
      <c r="K788" s="75">
        <v>181</v>
      </c>
      <c r="L788" s="76">
        <v>41696</v>
      </c>
      <c r="M788" s="77">
        <v>10.75</v>
      </c>
      <c r="N788" s="77">
        <v>0.25</v>
      </c>
      <c r="O788" s="77" t="str">
        <f>IF(COUNT(R788:R795)=COUNTIF(R788:R795,0),"Unanimidade",_xlfn.CONCAT(COUNTIF(R788:R795,0)," x ",COUNTIF(R788:R795,"&lt;&gt;0")))</f>
        <v>Unanimidade</v>
      </c>
      <c r="P788" s="35" t="s">
        <v>51</v>
      </c>
      <c r="Q788" s="36">
        <v>0.25</v>
      </c>
      <c r="R788" s="37">
        <f t="shared" si="18"/>
        <v>0</v>
      </c>
      <c r="S788" s="8">
        <f>1-Português!$T788</f>
        <v>1</v>
      </c>
      <c r="T788" s="8">
        <f>IF(Português!$R788&lt;&gt;0,1,0)</f>
        <v>0</v>
      </c>
      <c r="U788" s="135"/>
      <c r="V788" s="135"/>
      <c r="Y788" s="3"/>
    </row>
    <row r="789" spans="1:25" ht="15" customHeight="1" x14ac:dyDescent="0.3">
      <c r="A789" s="151"/>
      <c r="B789" s="56"/>
      <c r="C789" s="70"/>
      <c r="D789" s="43"/>
      <c r="E789" s="46"/>
      <c r="F789" s="90" t="str">
        <f>IF(M795=M796,"Manutenção em",IF(M795&gt;M796,"Aumento para","Redução para"))</f>
        <v>Aumento para</v>
      </c>
      <c r="G789" s="47"/>
      <c r="H789" s="52"/>
      <c r="I789" s="57"/>
      <c r="J789" s="151"/>
      <c r="K789" s="78">
        <v>181</v>
      </c>
      <c r="L789" s="79">
        <v>41696</v>
      </c>
      <c r="M789" s="80">
        <v>10.75</v>
      </c>
      <c r="N789" s="80">
        <v>0.25</v>
      </c>
      <c r="O789" s="80" t="str">
        <f>IF(COUNT(R788:R795)=COUNTIF(R788:R795,0),"Unanimidade",_xlfn.CONCAT(COUNTIF(R788:R795,0)," x ",COUNTIF(R788:R795,"&lt;&gt;0")))</f>
        <v>Unanimidade</v>
      </c>
      <c r="P789" s="33" t="s">
        <v>52</v>
      </c>
      <c r="Q789" s="34">
        <v>0.25</v>
      </c>
      <c r="R789" s="38">
        <f t="shared" si="18"/>
        <v>0</v>
      </c>
      <c r="S789" s="8">
        <f>1-Português!$T789</f>
        <v>1</v>
      </c>
      <c r="T789" s="8">
        <f>IF(Português!$R789&lt;&gt;0,1,0)</f>
        <v>0</v>
      </c>
      <c r="U789" s="135"/>
      <c r="V789" s="135"/>
      <c r="Y789" s="3"/>
    </row>
    <row r="790" spans="1:25" ht="15" customHeight="1" x14ac:dyDescent="0.3">
      <c r="A790" s="151"/>
      <c r="B790" s="56"/>
      <c r="C790" s="45" t="s">
        <v>23</v>
      </c>
      <c r="D790" s="45"/>
      <c r="E790" s="190">
        <f>M788</f>
        <v>10.75</v>
      </c>
      <c r="F790" s="190"/>
      <c r="G790" s="190"/>
      <c r="H790" s="67"/>
      <c r="I790" s="57"/>
      <c r="J790" s="151"/>
      <c r="K790" s="78">
        <v>181</v>
      </c>
      <c r="L790" s="79">
        <v>41696</v>
      </c>
      <c r="M790" s="80">
        <v>10.75</v>
      </c>
      <c r="N790" s="80">
        <v>0.25</v>
      </c>
      <c r="O790" s="80" t="str">
        <f>IF(COUNT(R788:R795)=COUNTIF(R788:R795,0),"Unanimidade",_xlfn.CONCAT(COUNTIF(R788:R795,0)," x ",COUNTIF(R788:R795,"&lt;&gt;0")))</f>
        <v>Unanimidade</v>
      </c>
      <c r="P790" s="33" t="s">
        <v>53</v>
      </c>
      <c r="Q790" s="34">
        <v>0.25</v>
      </c>
      <c r="R790" s="38">
        <f t="shared" si="18"/>
        <v>0</v>
      </c>
      <c r="S790" s="8">
        <f>1-Português!$T790</f>
        <v>1</v>
      </c>
      <c r="T790" s="8">
        <f>IF(Português!$R790&lt;&gt;0,1,0)</f>
        <v>0</v>
      </c>
      <c r="U790" s="135"/>
      <c r="V790" s="135"/>
      <c r="Y790" s="3"/>
    </row>
    <row r="791" spans="1:25" ht="15" customHeight="1" x14ac:dyDescent="0.3">
      <c r="A791" s="151"/>
      <c r="B791" s="56"/>
      <c r="C791" s="191">
        <f>K788</f>
        <v>181</v>
      </c>
      <c r="D791" s="191"/>
      <c r="E791" s="190"/>
      <c r="F791" s="190"/>
      <c r="G791" s="190"/>
      <c r="H791" s="68" t="s">
        <v>25</v>
      </c>
      <c r="I791" s="57"/>
      <c r="J791" s="151"/>
      <c r="K791" s="78">
        <v>181</v>
      </c>
      <c r="L791" s="79">
        <v>41696</v>
      </c>
      <c r="M791" s="80">
        <v>10.75</v>
      </c>
      <c r="N791" s="80">
        <v>0.25</v>
      </c>
      <c r="O791" s="80" t="str">
        <f>IF(COUNT(R788:R795)=COUNTIF(R788:R795,0),"Unanimidade",_xlfn.CONCAT(COUNTIF(R788:R795,0)," x ",COUNTIF(R788:R795,"&lt;&gt;0")))</f>
        <v>Unanimidade</v>
      </c>
      <c r="P791" s="33" t="s">
        <v>49</v>
      </c>
      <c r="Q791" s="34">
        <v>0.25</v>
      </c>
      <c r="R791" s="38">
        <f t="shared" si="18"/>
        <v>0</v>
      </c>
      <c r="S791" s="8">
        <f>1-Português!$T791</f>
        <v>1</v>
      </c>
      <c r="T791" s="8">
        <f>IF(Português!$R791&lt;&gt;0,1,0)</f>
        <v>0</v>
      </c>
      <c r="U791" s="135"/>
      <c r="V791" s="135"/>
      <c r="Y791" s="3"/>
    </row>
    <row r="792" spans="1:25" ht="15" customHeight="1" x14ac:dyDescent="0.3">
      <c r="A792" s="151"/>
      <c r="B792" s="56"/>
      <c r="C792" s="191"/>
      <c r="D792" s="191"/>
      <c r="I792" s="57">
        <f>M797</f>
        <v>10.5</v>
      </c>
      <c r="J792" s="151"/>
      <c r="K792" s="78">
        <v>181</v>
      </c>
      <c r="L792" s="79">
        <v>41696</v>
      </c>
      <c r="M792" s="80">
        <v>10.75</v>
      </c>
      <c r="N792" s="80">
        <v>0.25</v>
      </c>
      <c r="O792" s="80" t="str">
        <f>IF(COUNT(R788:R795)=COUNTIF(R788:R795,0),"Unanimidade",_xlfn.CONCAT(COUNTIF(R788:R795,0)," x ",COUNTIF(R788:R795,"&lt;&gt;0")))</f>
        <v>Unanimidade</v>
      </c>
      <c r="P792" s="33" t="s">
        <v>56</v>
      </c>
      <c r="Q792" s="34">
        <v>0.25</v>
      </c>
      <c r="R792" s="38">
        <f t="shared" ref="R792:R855" si="19">Q792-N792</f>
        <v>0</v>
      </c>
      <c r="S792" s="8">
        <f>1-Português!$T792</f>
        <v>1</v>
      </c>
      <c r="T792" s="8">
        <f>IF(Português!$R792&lt;&gt;0,1,0)</f>
        <v>0</v>
      </c>
      <c r="U792" s="135"/>
      <c r="V792" s="135"/>
      <c r="Y792" s="3"/>
    </row>
    <row r="793" spans="1:25" ht="15" customHeight="1" x14ac:dyDescent="0.3">
      <c r="A793" s="151"/>
      <c r="B793" s="56"/>
      <c r="C793" s="44"/>
      <c r="D793" s="44"/>
      <c r="E793" s="72" t="s">
        <v>29</v>
      </c>
      <c r="F793" s="89" t="str">
        <f>IF(COUNT(R788:R796)=COUNTIF(R788:R796,0),"Unanimidade",_xlfn.CONCAT(COUNTIF(R788:R796,0)," x ",COUNTIF(R788:R796,"&lt;&gt;0")))</f>
        <v>Unanimidade</v>
      </c>
      <c r="G793" s="67"/>
      <c r="H793" s="67"/>
      <c r="I793" s="57">
        <f>M796</f>
        <v>10.5</v>
      </c>
      <c r="J793" s="151"/>
      <c r="K793" s="78">
        <v>181</v>
      </c>
      <c r="L793" s="79">
        <v>41696</v>
      </c>
      <c r="M793" s="80">
        <v>10.75</v>
      </c>
      <c r="N793" s="80">
        <v>0.25</v>
      </c>
      <c r="O793" s="80" t="str">
        <f>IF(COUNT(R788:R795)=COUNTIF(R788:R795,0),"Unanimidade",_xlfn.CONCAT(COUNTIF(R788:R795,0)," x ",COUNTIF(R788:R795,"&lt;&gt;0")))</f>
        <v>Unanimidade</v>
      </c>
      <c r="P793" s="33" t="s">
        <v>55</v>
      </c>
      <c r="Q793" s="34">
        <v>0.25</v>
      </c>
      <c r="R793" s="38">
        <f t="shared" si="19"/>
        <v>0</v>
      </c>
      <c r="S793" s="8">
        <f>1-Português!$T793</f>
        <v>1</v>
      </c>
      <c r="T793" s="8">
        <f>IF(Português!$R793&lt;&gt;0,1,0)</f>
        <v>0</v>
      </c>
      <c r="U793" s="135"/>
      <c r="V793" s="135"/>
      <c r="Y793" s="3"/>
    </row>
    <row r="794" spans="1:25" ht="15" customHeight="1" x14ac:dyDescent="0.3">
      <c r="A794" s="151"/>
      <c r="B794" s="56"/>
      <c r="C794" s="48">
        <f>L788</f>
        <v>41696</v>
      </c>
      <c r="D794" s="48"/>
      <c r="E794" s="72" t="s">
        <v>35</v>
      </c>
      <c r="F794" s="50">
        <f>M795-M796</f>
        <v>0.25</v>
      </c>
      <c r="G794" s="49"/>
      <c r="H794" s="51"/>
      <c r="I794" s="57">
        <f>M795</f>
        <v>10.75</v>
      </c>
      <c r="J794" s="151"/>
      <c r="K794" s="78">
        <v>181</v>
      </c>
      <c r="L794" s="79">
        <v>41696</v>
      </c>
      <c r="M794" s="80">
        <v>10.75</v>
      </c>
      <c r="N794" s="80">
        <v>0.25</v>
      </c>
      <c r="O794" s="80" t="str">
        <f>IF(COUNT(R788:R795)=COUNTIF(R788:R795,0),"Unanimidade",_xlfn.CONCAT(COUNTIF(R788:R795,0)," x ",COUNTIF(R788:R795,"&lt;&gt;0")))</f>
        <v>Unanimidade</v>
      </c>
      <c r="P794" s="33" t="s">
        <v>50</v>
      </c>
      <c r="Q794" s="34">
        <v>0.25</v>
      </c>
      <c r="R794" s="38">
        <f t="shared" si="19"/>
        <v>0</v>
      </c>
      <c r="S794" s="8">
        <f>1-Português!$T794</f>
        <v>1</v>
      </c>
      <c r="T794" s="8">
        <f>IF(Português!$R794&lt;&gt;0,1,0)</f>
        <v>0</v>
      </c>
      <c r="U794" s="135"/>
      <c r="V794" s="135"/>
      <c r="Y794" s="3"/>
    </row>
    <row r="795" spans="1:25" ht="15" customHeight="1" thickBot="1" x14ac:dyDescent="0.35">
      <c r="A795" s="151"/>
      <c r="B795" s="56"/>
      <c r="C795" s="70"/>
      <c r="D795" s="43"/>
      <c r="E795" s="43"/>
      <c r="F795" s="92"/>
      <c r="G795" s="50"/>
      <c r="H795" s="51"/>
      <c r="I795" s="57">
        <f>M794</f>
        <v>10.75</v>
      </c>
      <c r="J795" s="151"/>
      <c r="K795" s="81">
        <v>181</v>
      </c>
      <c r="L795" s="82">
        <v>41696</v>
      </c>
      <c r="M795" s="83">
        <v>10.75</v>
      </c>
      <c r="N795" s="83">
        <v>0.25</v>
      </c>
      <c r="O795" s="83" t="str">
        <f>IF(COUNT(R788:R795)=COUNTIF(R788:R795,0),"Unanimidade",_xlfn.CONCAT(COUNTIF(R788:R795,0)," x ",COUNTIF(R788:R795,"&lt;&gt;0")))</f>
        <v>Unanimidade</v>
      </c>
      <c r="P795" s="39" t="s">
        <v>46</v>
      </c>
      <c r="Q795" s="40">
        <v>0.25</v>
      </c>
      <c r="R795" s="41">
        <f t="shared" si="19"/>
        <v>0</v>
      </c>
      <c r="S795" s="8">
        <f>1-Português!$T795</f>
        <v>1</v>
      </c>
      <c r="T795" s="8">
        <f>IF(Português!$R795&lt;&gt;0,1,0)</f>
        <v>0</v>
      </c>
      <c r="U795" s="135"/>
      <c r="V795" s="135"/>
      <c r="Y795" s="3"/>
    </row>
    <row r="796" spans="1:25" ht="15" customHeight="1" x14ac:dyDescent="0.3">
      <c r="A796" s="151"/>
      <c r="B796" s="53"/>
      <c r="C796" s="69"/>
      <c r="D796" s="54"/>
      <c r="E796" s="93"/>
      <c r="F796" s="94"/>
      <c r="G796" s="94"/>
      <c r="H796" s="99"/>
      <c r="I796" s="55"/>
      <c r="J796" s="151"/>
      <c r="K796" s="75">
        <v>180</v>
      </c>
      <c r="L796" s="76">
        <v>41654</v>
      </c>
      <c r="M796" s="77">
        <v>10.5</v>
      </c>
      <c r="N796" s="77">
        <v>0.5</v>
      </c>
      <c r="O796" s="77" t="str">
        <f>IF(COUNT(R796:R803)=COUNTIF(R796:R803,0),"Unanimidade",_xlfn.CONCAT(COUNTIF(R796:R803,0)," x ",COUNTIF(R796:R803,"&lt;&gt;0")))</f>
        <v>Unanimidade</v>
      </c>
      <c r="P796" s="35" t="s">
        <v>51</v>
      </c>
      <c r="Q796" s="36">
        <v>0.5</v>
      </c>
      <c r="R796" s="37">
        <f t="shared" si="19"/>
        <v>0</v>
      </c>
      <c r="S796" s="8">
        <f>1-Português!$T796</f>
        <v>1</v>
      </c>
      <c r="T796" s="8">
        <f>IF(Português!$R796&lt;&gt;0,1,0)</f>
        <v>0</v>
      </c>
      <c r="U796" s="135"/>
      <c r="V796" s="135"/>
      <c r="Y796" s="3"/>
    </row>
    <row r="797" spans="1:25" ht="15" customHeight="1" x14ac:dyDescent="0.3">
      <c r="A797" s="151"/>
      <c r="B797" s="56"/>
      <c r="C797" s="70"/>
      <c r="D797" s="43"/>
      <c r="E797" s="46"/>
      <c r="F797" s="90" t="str">
        <f>IF(M803=M804,"Manutenção em",IF(M803&gt;M804,"Aumento para","Redução para"))</f>
        <v>Aumento para</v>
      </c>
      <c r="G797" s="47"/>
      <c r="H797" s="52"/>
      <c r="I797" s="57"/>
      <c r="J797" s="151"/>
      <c r="K797" s="78">
        <v>180</v>
      </c>
      <c r="L797" s="79">
        <v>41654</v>
      </c>
      <c r="M797" s="80">
        <v>10.5</v>
      </c>
      <c r="N797" s="80">
        <v>0.5</v>
      </c>
      <c r="O797" s="80" t="str">
        <f>IF(COUNT(R796:R803)=COUNTIF(R796:R803,0),"Unanimidade",_xlfn.CONCAT(COUNTIF(R796:R803,0)," x ",COUNTIF(R796:R803,"&lt;&gt;0")))</f>
        <v>Unanimidade</v>
      </c>
      <c r="P797" s="33" t="s">
        <v>52</v>
      </c>
      <c r="Q797" s="34">
        <v>0.5</v>
      </c>
      <c r="R797" s="38">
        <f t="shared" si="19"/>
        <v>0</v>
      </c>
      <c r="S797" s="8">
        <f>1-Português!$T797</f>
        <v>1</v>
      </c>
      <c r="T797" s="8">
        <f>IF(Português!$R797&lt;&gt;0,1,0)</f>
        <v>0</v>
      </c>
      <c r="U797" s="135"/>
      <c r="V797" s="135"/>
      <c r="Y797" s="3"/>
    </row>
    <row r="798" spans="1:25" ht="15" customHeight="1" x14ac:dyDescent="0.3">
      <c r="A798" s="151"/>
      <c r="B798" s="56"/>
      <c r="C798" s="45" t="s">
        <v>23</v>
      </c>
      <c r="D798" s="45"/>
      <c r="E798" s="190">
        <f>M796</f>
        <v>10.5</v>
      </c>
      <c r="F798" s="190"/>
      <c r="G798" s="190"/>
      <c r="H798" s="67"/>
      <c r="I798" s="57"/>
      <c r="J798" s="151"/>
      <c r="K798" s="78">
        <v>180</v>
      </c>
      <c r="L798" s="79">
        <v>41654</v>
      </c>
      <c r="M798" s="80">
        <v>10.5</v>
      </c>
      <c r="N798" s="80">
        <v>0.5</v>
      </c>
      <c r="O798" s="80" t="str">
        <f>IF(COUNT(R796:R803)=COUNTIF(R796:R803,0),"Unanimidade",_xlfn.CONCAT(COUNTIF(R796:R803,0)," x ",COUNTIF(R796:R803,"&lt;&gt;0")))</f>
        <v>Unanimidade</v>
      </c>
      <c r="P798" s="33" t="s">
        <v>53</v>
      </c>
      <c r="Q798" s="34">
        <v>0.5</v>
      </c>
      <c r="R798" s="38">
        <f t="shared" si="19"/>
        <v>0</v>
      </c>
      <c r="S798" s="8">
        <f>1-Português!$T798</f>
        <v>1</v>
      </c>
      <c r="T798" s="8">
        <f>IF(Português!$R798&lt;&gt;0,1,0)</f>
        <v>0</v>
      </c>
      <c r="U798" s="135"/>
      <c r="V798" s="135"/>
      <c r="Y798" s="3"/>
    </row>
    <row r="799" spans="1:25" ht="15" customHeight="1" x14ac:dyDescent="0.3">
      <c r="A799" s="151"/>
      <c r="B799" s="56"/>
      <c r="C799" s="191">
        <f>K796</f>
        <v>180</v>
      </c>
      <c r="D799" s="191"/>
      <c r="E799" s="190"/>
      <c r="F799" s="190"/>
      <c r="G799" s="190"/>
      <c r="H799" s="68" t="s">
        <v>25</v>
      </c>
      <c r="I799" s="57"/>
      <c r="J799" s="151"/>
      <c r="K799" s="78">
        <v>180</v>
      </c>
      <c r="L799" s="79">
        <v>41654</v>
      </c>
      <c r="M799" s="80">
        <v>10.5</v>
      </c>
      <c r="N799" s="80">
        <v>0.5</v>
      </c>
      <c r="O799" s="80" t="str">
        <f>IF(COUNT(R796:R803)=COUNTIF(R796:R803,0),"Unanimidade",_xlfn.CONCAT(COUNTIF(R796:R803,0)," x ",COUNTIF(R796:R803,"&lt;&gt;0")))</f>
        <v>Unanimidade</v>
      </c>
      <c r="P799" s="33" t="s">
        <v>49</v>
      </c>
      <c r="Q799" s="34">
        <v>0.5</v>
      </c>
      <c r="R799" s="38">
        <f t="shared" si="19"/>
        <v>0</v>
      </c>
      <c r="S799" s="8">
        <f>1-Português!$T799</f>
        <v>1</v>
      </c>
      <c r="T799" s="8">
        <f>IF(Português!$R799&lt;&gt;0,1,0)</f>
        <v>0</v>
      </c>
      <c r="U799" s="135"/>
      <c r="V799" s="135"/>
      <c r="Y799" s="3"/>
    </row>
    <row r="800" spans="1:25" ht="15" customHeight="1" x14ac:dyDescent="0.3">
      <c r="A800" s="151"/>
      <c r="B800" s="56"/>
      <c r="C800" s="191"/>
      <c r="D800" s="191"/>
      <c r="I800" s="57">
        <f>M805</f>
        <v>10</v>
      </c>
      <c r="J800" s="151"/>
      <c r="K800" s="78">
        <v>180</v>
      </c>
      <c r="L800" s="79">
        <v>41654</v>
      </c>
      <c r="M800" s="80">
        <v>10.5</v>
      </c>
      <c r="N800" s="80">
        <v>0.5</v>
      </c>
      <c r="O800" s="80" t="str">
        <f>IF(COUNT(R796:R803)=COUNTIF(R796:R803,0),"Unanimidade",_xlfn.CONCAT(COUNTIF(R796:R803,0)," x ",COUNTIF(R796:R803,"&lt;&gt;0")))</f>
        <v>Unanimidade</v>
      </c>
      <c r="P800" s="33" t="s">
        <v>56</v>
      </c>
      <c r="Q800" s="34">
        <v>0.5</v>
      </c>
      <c r="R800" s="38">
        <f t="shared" si="19"/>
        <v>0</v>
      </c>
      <c r="S800" s="8">
        <f>1-Português!$T800</f>
        <v>1</v>
      </c>
      <c r="T800" s="8">
        <f>IF(Português!$R800&lt;&gt;0,1,0)</f>
        <v>0</v>
      </c>
      <c r="U800" s="135"/>
      <c r="V800" s="135"/>
      <c r="Y800" s="3"/>
    </row>
    <row r="801" spans="1:25" ht="15" customHeight="1" x14ac:dyDescent="0.3">
      <c r="A801" s="151"/>
      <c r="B801" s="56"/>
      <c r="C801" s="44"/>
      <c r="D801" s="44"/>
      <c r="E801" s="72" t="s">
        <v>29</v>
      </c>
      <c r="F801" s="89" t="str">
        <f>IF(COUNT(R796:R804)=COUNTIF(R796:R804,0),"Unanimidade",_xlfn.CONCAT(COUNTIF(R796:R804,0)," x ",COUNTIF(R796:R804,"&lt;&gt;0")))</f>
        <v>Unanimidade</v>
      </c>
      <c r="G801" s="67"/>
      <c r="H801" s="67"/>
      <c r="I801" s="57">
        <f>M804</f>
        <v>10</v>
      </c>
      <c r="J801" s="151"/>
      <c r="K801" s="78">
        <v>180</v>
      </c>
      <c r="L801" s="79">
        <v>41654</v>
      </c>
      <c r="M801" s="80">
        <v>10.5</v>
      </c>
      <c r="N801" s="80">
        <v>0.5</v>
      </c>
      <c r="O801" s="80" t="str">
        <f>IF(COUNT(R796:R803)=COUNTIF(R796:R803,0),"Unanimidade",_xlfn.CONCAT(COUNTIF(R796:R803,0)," x ",COUNTIF(R796:R803,"&lt;&gt;0")))</f>
        <v>Unanimidade</v>
      </c>
      <c r="P801" s="33" t="s">
        <v>55</v>
      </c>
      <c r="Q801" s="34">
        <v>0.5</v>
      </c>
      <c r="R801" s="38">
        <f t="shared" si="19"/>
        <v>0</v>
      </c>
      <c r="S801" s="8">
        <f>1-Português!$T801</f>
        <v>1</v>
      </c>
      <c r="T801" s="8">
        <f>IF(Português!$R801&lt;&gt;0,1,0)</f>
        <v>0</v>
      </c>
      <c r="U801" s="135"/>
      <c r="V801" s="135"/>
      <c r="Y801" s="3"/>
    </row>
    <row r="802" spans="1:25" ht="15" customHeight="1" x14ac:dyDescent="0.3">
      <c r="A802" s="151"/>
      <c r="B802" s="56"/>
      <c r="C802" s="48">
        <f>L796</f>
        <v>41654</v>
      </c>
      <c r="D802" s="48"/>
      <c r="E802" s="72" t="s">
        <v>35</v>
      </c>
      <c r="F802" s="50">
        <f>M803-M804</f>
        <v>0.5</v>
      </c>
      <c r="G802" s="49"/>
      <c r="H802" s="51"/>
      <c r="I802" s="57">
        <f>M803</f>
        <v>10.5</v>
      </c>
      <c r="J802" s="151"/>
      <c r="K802" s="78">
        <v>180</v>
      </c>
      <c r="L802" s="79">
        <v>41654</v>
      </c>
      <c r="M802" s="80">
        <v>10.5</v>
      </c>
      <c r="N802" s="80">
        <v>0.5</v>
      </c>
      <c r="O802" s="80" t="str">
        <f>IF(COUNT(R796:R803)=COUNTIF(R796:R803,0),"Unanimidade",_xlfn.CONCAT(COUNTIF(R796:R803,0)," x ",COUNTIF(R796:R803,"&lt;&gt;0")))</f>
        <v>Unanimidade</v>
      </c>
      <c r="P802" s="33" t="s">
        <v>50</v>
      </c>
      <c r="Q802" s="34">
        <v>0.5</v>
      </c>
      <c r="R802" s="38">
        <f t="shared" si="19"/>
        <v>0</v>
      </c>
      <c r="S802" s="8">
        <f>1-Português!$T802</f>
        <v>1</v>
      </c>
      <c r="T802" s="8">
        <f>IF(Português!$R802&lt;&gt;0,1,0)</f>
        <v>0</v>
      </c>
      <c r="U802" s="135"/>
      <c r="V802" s="135"/>
      <c r="Y802" s="3"/>
    </row>
    <row r="803" spans="1:25" ht="15" customHeight="1" thickBot="1" x14ac:dyDescent="0.35">
      <c r="A803" s="151"/>
      <c r="B803" s="56"/>
      <c r="C803" s="70"/>
      <c r="D803" s="43"/>
      <c r="E803" s="43"/>
      <c r="F803" s="92"/>
      <c r="G803" s="50"/>
      <c r="H803" s="51"/>
      <c r="I803" s="57">
        <f>M802</f>
        <v>10.5</v>
      </c>
      <c r="J803" s="151"/>
      <c r="K803" s="81">
        <v>180</v>
      </c>
      <c r="L803" s="82">
        <v>41654</v>
      </c>
      <c r="M803" s="83">
        <v>10.5</v>
      </c>
      <c r="N803" s="83">
        <v>0.5</v>
      </c>
      <c r="O803" s="83" t="str">
        <f>IF(COUNT(R796:R803)=COUNTIF(R796:R803,0),"Unanimidade",_xlfn.CONCAT(COUNTIF(R796:R803,0)," x ",COUNTIF(R796:R803,"&lt;&gt;0")))</f>
        <v>Unanimidade</v>
      </c>
      <c r="P803" s="39" t="s">
        <v>46</v>
      </c>
      <c r="Q803" s="40">
        <v>0.5</v>
      </c>
      <c r="R803" s="41">
        <f t="shared" si="19"/>
        <v>0</v>
      </c>
      <c r="S803" s="8">
        <f>1-Português!$T803</f>
        <v>1</v>
      </c>
      <c r="T803" s="8">
        <f>IF(Português!$R803&lt;&gt;0,1,0)</f>
        <v>0</v>
      </c>
      <c r="U803" s="135"/>
      <c r="V803" s="135"/>
      <c r="Y803" s="3"/>
    </row>
    <row r="804" spans="1:25" ht="15" customHeight="1" x14ac:dyDescent="0.3">
      <c r="A804" s="151"/>
      <c r="B804" s="53"/>
      <c r="C804" s="69"/>
      <c r="D804" s="54"/>
      <c r="E804" s="93"/>
      <c r="F804" s="94"/>
      <c r="G804" s="94"/>
      <c r="H804" s="99"/>
      <c r="I804" s="55"/>
      <c r="J804" s="151"/>
      <c r="K804" s="75">
        <v>179</v>
      </c>
      <c r="L804" s="76">
        <v>41605</v>
      </c>
      <c r="M804" s="77">
        <v>10</v>
      </c>
      <c r="N804" s="77">
        <v>0.5</v>
      </c>
      <c r="O804" s="77" t="str">
        <f>IF(COUNT(R804:R811)=COUNTIF(R804:R811,0),"Unanimidade",_xlfn.CONCAT(COUNTIF(R804:R811,0)," x ",COUNTIF(R804:R811,"&lt;&gt;0")))</f>
        <v>Unanimidade</v>
      </c>
      <c r="P804" s="35" t="s">
        <v>51</v>
      </c>
      <c r="Q804" s="36">
        <v>0.5</v>
      </c>
      <c r="R804" s="37">
        <f t="shared" si="19"/>
        <v>0</v>
      </c>
      <c r="S804" s="8">
        <f>1-Português!$T804</f>
        <v>1</v>
      </c>
      <c r="T804" s="8">
        <f>IF(Português!$R804&lt;&gt;0,1,0)</f>
        <v>0</v>
      </c>
      <c r="U804" s="135"/>
      <c r="V804" s="135"/>
      <c r="Y804" s="3"/>
    </row>
    <row r="805" spans="1:25" ht="15" customHeight="1" x14ac:dyDescent="0.3">
      <c r="A805" s="151"/>
      <c r="B805" s="56"/>
      <c r="C805" s="70"/>
      <c r="D805" s="43"/>
      <c r="E805" s="46"/>
      <c r="F805" s="90" t="str">
        <f>IF(M811=M812,"Manutenção em",IF(M811&gt;M812,"Aumento para","Redução para"))</f>
        <v>Aumento para</v>
      </c>
      <c r="G805" s="47"/>
      <c r="H805" s="52"/>
      <c r="I805" s="57"/>
      <c r="J805" s="151"/>
      <c r="K805" s="78">
        <v>179</v>
      </c>
      <c r="L805" s="79">
        <v>41605</v>
      </c>
      <c r="M805" s="80">
        <v>10</v>
      </c>
      <c r="N805" s="80">
        <v>0.5</v>
      </c>
      <c r="O805" s="80" t="str">
        <f>IF(COUNT(R804:R811)=COUNTIF(R804:R811,0),"Unanimidade",_xlfn.CONCAT(COUNTIF(R804:R811,0)," x ",COUNTIF(R804:R811,"&lt;&gt;0")))</f>
        <v>Unanimidade</v>
      </c>
      <c r="P805" s="33" t="s">
        <v>52</v>
      </c>
      <c r="Q805" s="34">
        <v>0.5</v>
      </c>
      <c r="R805" s="38">
        <f t="shared" si="19"/>
        <v>0</v>
      </c>
      <c r="S805" s="8">
        <f>1-Português!$T805</f>
        <v>1</v>
      </c>
      <c r="T805" s="8">
        <f>IF(Português!$R805&lt;&gt;0,1,0)</f>
        <v>0</v>
      </c>
      <c r="U805" s="135"/>
      <c r="V805" s="135"/>
      <c r="Y805" s="3"/>
    </row>
    <row r="806" spans="1:25" ht="15" customHeight="1" x14ac:dyDescent="0.3">
      <c r="A806" s="151"/>
      <c r="B806" s="56"/>
      <c r="C806" s="45" t="s">
        <v>23</v>
      </c>
      <c r="D806" s="45"/>
      <c r="E806" s="190">
        <f>M804</f>
        <v>10</v>
      </c>
      <c r="F806" s="190"/>
      <c r="G806" s="190"/>
      <c r="H806" s="67"/>
      <c r="I806" s="57"/>
      <c r="J806" s="151"/>
      <c r="K806" s="78">
        <v>179</v>
      </c>
      <c r="L806" s="79">
        <v>41605</v>
      </c>
      <c r="M806" s="80">
        <v>10</v>
      </c>
      <c r="N806" s="80">
        <v>0.5</v>
      </c>
      <c r="O806" s="80" t="str">
        <f>IF(COUNT(R804:R811)=COUNTIF(R804:R811,0),"Unanimidade",_xlfn.CONCAT(COUNTIF(R804:R811,0)," x ",COUNTIF(R804:R811,"&lt;&gt;0")))</f>
        <v>Unanimidade</v>
      </c>
      <c r="P806" s="33" t="s">
        <v>53</v>
      </c>
      <c r="Q806" s="34">
        <v>0.5</v>
      </c>
      <c r="R806" s="38">
        <f t="shared" si="19"/>
        <v>0</v>
      </c>
      <c r="S806" s="8">
        <f>1-Português!$T806</f>
        <v>1</v>
      </c>
      <c r="T806" s="8">
        <f>IF(Português!$R806&lt;&gt;0,1,0)</f>
        <v>0</v>
      </c>
      <c r="U806" s="135"/>
      <c r="V806" s="135"/>
      <c r="Y806" s="3"/>
    </row>
    <row r="807" spans="1:25" ht="15" customHeight="1" x14ac:dyDescent="0.3">
      <c r="A807" s="151"/>
      <c r="B807" s="56"/>
      <c r="C807" s="191">
        <f>K804</f>
        <v>179</v>
      </c>
      <c r="D807" s="191"/>
      <c r="E807" s="190"/>
      <c r="F807" s="190"/>
      <c r="G807" s="190"/>
      <c r="H807" s="68" t="s">
        <v>25</v>
      </c>
      <c r="I807" s="57"/>
      <c r="J807" s="151"/>
      <c r="K807" s="78">
        <v>179</v>
      </c>
      <c r="L807" s="79">
        <v>41605</v>
      </c>
      <c r="M807" s="80">
        <v>10</v>
      </c>
      <c r="N807" s="80">
        <v>0.5</v>
      </c>
      <c r="O807" s="80" t="str">
        <f>IF(COUNT(R804:R811)=COUNTIF(R804:R811,0),"Unanimidade",_xlfn.CONCAT(COUNTIF(R804:R811,0)," x ",COUNTIF(R804:R811,"&lt;&gt;0")))</f>
        <v>Unanimidade</v>
      </c>
      <c r="P807" s="33" t="s">
        <v>49</v>
      </c>
      <c r="Q807" s="34">
        <v>0.5</v>
      </c>
      <c r="R807" s="38">
        <f t="shared" si="19"/>
        <v>0</v>
      </c>
      <c r="S807" s="8">
        <f>1-Português!$T807</f>
        <v>1</v>
      </c>
      <c r="T807" s="8">
        <f>IF(Português!$R807&lt;&gt;0,1,0)</f>
        <v>0</v>
      </c>
      <c r="U807" s="135"/>
      <c r="V807" s="135"/>
      <c r="Y807" s="3"/>
    </row>
    <row r="808" spans="1:25" ht="15" customHeight="1" x14ac:dyDescent="0.3">
      <c r="A808" s="151"/>
      <c r="B808" s="56"/>
      <c r="C808" s="191"/>
      <c r="D808" s="191"/>
      <c r="I808" s="57">
        <f>M813</f>
        <v>9.5</v>
      </c>
      <c r="J808" s="151"/>
      <c r="K808" s="78">
        <v>179</v>
      </c>
      <c r="L808" s="79">
        <v>41605</v>
      </c>
      <c r="M808" s="80">
        <v>10</v>
      </c>
      <c r="N808" s="80">
        <v>0.5</v>
      </c>
      <c r="O808" s="80" t="str">
        <f>IF(COUNT(R804:R811)=COUNTIF(R804:R811,0),"Unanimidade",_xlfn.CONCAT(COUNTIF(R804:R811,0)," x ",COUNTIF(R804:R811,"&lt;&gt;0")))</f>
        <v>Unanimidade</v>
      </c>
      <c r="P808" s="33" t="s">
        <v>56</v>
      </c>
      <c r="Q808" s="34">
        <v>0.5</v>
      </c>
      <c r="R808" s="38">
        <f t="shared" si="19"/>
        <v>0</v>
      </c>
      <c r="S808" s="8">
        <f>1-Português!$T808</f>
        <v>1</v>
      </c>
      <c r="T808" s="8">
        <f>IF(Português!$R808&lt;&gt;0,1,0)</f>
        <v>0</v>
      </c>
      <c r="U808" s="135"/>
      <c r="V808" s="135"/>
      <c r="Y808" s="3"/>
    </row>
    <row r="809" spans="1:25" ht="15" customHeight="1" x14ac:dyDescent="0.3">
      <c r="A809" s="151"/>
      <c r="B809" s="56"/>
      <c r="C809" s="44"/>
      <c r="D809" s="44"/>
      <c r="E809" s="72" t="s">
        <v>29</v>
      </c>
      <c r="F809" s="89" t="str">
        <f>IF(COUNT(R804:R812)=COUNTIF(R804:R812,0),"Unanimidade",_xlfn.CONCAT(COUNTIF(R804:R812,0)," x ",COUNTIF(R804:R812,"&lt;&gt;0")))</f>
        <v>Unanimidade</v>
      </c>
      <c r="G809" s="67"/>
      <c r="H809" s="67"/>
      <c r="I809" s="57">
        <f>M812</f>
        <v>9.5</v>
      </c>
      <c r="J809" s="151"/>
      <c r="K809" s="78">
        <v>179</v>
      </c>
      <c r="L809" s="79">
        <v>41605</v>
      </c>
      <c r="M809" s="80">
        <v>10</v>
      </c>
      <c r="N809" s="80">
        <v>0.5</v>
      </c>
      <c r="O809" s="80" t="str">
        <f>IF(COUNT(R804:R811)=COUNTIF(R804:R811,0),"Unanimidade",_xlfn.CONCAT(COUNTIF(R804:R811,0)," x ",COUNTIF(R804:R811,"&lt;&gt;0")))</f>
        <v>Unanimidade</v>
      </c>
      <c r="P809" s="33" t="s">
        <v>55</v>
      </c>
      <c r="Q809" s="34">
        <v>0.5</v>
      </c>
      <c r="R809" s="38">
        <f t="shared" si="19"/>
        <v>0</v>
      </c>
      <c r="S809" s="8">
        <f>1-Português!$T809</f>
        <v>1</v>
      </c>
      <c r="T809" s="8">
        <f>IF(Português!$R809&lt;&gt;0,1,0)</f>
        <v>0</v>
      </c>
      <c r="U809" s="135"/>
      <c r="V809" s="135"/>
      <c r="Y809" s="3"/>
    </row>
    <row r="810" spans="1:25" ht="15" customHeight="1" x14ac:dyDescent="0.3">
      <c r="A810" s="151"/>
      <c r="B810" s="56"/>
      <c r="C810" s="48">
        <f>L804</f>
        <v>41605</v>
      </c>
      <c r="D810" s="48"/>
      <c r="E810" s="72" t="s">
        <v>35</v>
      </c>
      <c r="F810" s="50">
        <f>M811-M812</f>
        <v>0.5</v>
      </c>
      <c r="G810" s="49"/>
      <c r="H810" s="51"/>
      <c r="I810" s="57">
        <f>M811</f>
        <v>10</v>
      </c>
      <c r="J810" s="151"/>
      <c r="K810" s="78">
        <v>179</v>
      </c>
      <c r="L810" s="79">
        <v>41605</v>
      </c>
      <c r="M810" s="80">
        <v>10</v>
      </c>
      <c r="N810" s="80">
        <v>0.5</v>
      </c>
      <c r="O810" s="80" t="str">
        <f>IF(COUNT(R804:R811)=COUNTIF(R804:R811,0),"Unanimidade",_xlfn.CONCAT(COUNTIF(R804:R811,0)," x ",COUNTIF(R804:R811,"&lt;&gt;0")))</f>
        <v>Unanimidade</v>
      </c>
      <c r="P810" s="33" t="s">
        <v>50</v>
      </c>
      <c r="Q810" s="34">
        <v>0.5</v>
      </c>
      <c r="R810" s="38">
        <f t="shared" si="19"/>
        <v>0</v>
      </c>
      <c r="S810" s="8">
        <f>1-Português!$T810</f>
        <v>1</v>
      </c>
      <c r="T810" s="8">
        <f>IF(Português!$R810&lt;&gt;0,1,0)</f>
        <v>0</v>
      </c>
      <c r="U810" s="135"/>
      <c r="V810" s="135"/>
      <c r="Y810" s="3"/>
    </row>
    <row r="811" spans="1:25" ht="15" customHeight="1" thickBot="1" x14ac:dyDescent="0.35">
      <c r="A811" s="151"/>
      <c r="B811" s="56"/>
      <c r="C811" s="70"/>
      <c r="D811" s="43"/>
      <c r="E811" s="43"/>
      <c r="F811" s="92"/>
      <c r="G811" s="50"/>
      <c r="H811" s="51"/>
      <c r="I811" s="57">
        <f>M810</f>
        <v>10</v>
      </c>
      <c r="J811" s="151"/>
      <c r="K811" s="81">
        <v>179</v>
      </c>
      <c r="L811" s="82">
        <v>41605</v>
      </c>
      <c r="M811" s="83">
        <v>10</v>
      </c>
      <c r="N811" s="83">
        <v>0.5</v>
      </c>
      <c r="O811" s="83" t="str">
        <f>IF(COUNT(R804:R811)=COUNTIF(R804:R811,0),"Unanimidade",_xlfn.CONCAT(COUNTIF(R804:R811,0)," x ",COUNTIF(R804:R811,"&lt;&gt;0")))</f>
        <v>Unanimidade</v>
      </c>
      <c r="P811" s="39" t="s">
        <v>46</v>
      </c>
      <c r="Q811" s="40">
        <v>0.5</v>
      </c>
      <c r="R811" s="41">
        <f t="shared" si="19"/>
        <v>0</v>
      </c>
      <c r="S811" s="8">
        <f>1-Português!$T811</f>
        <v>1</v>
      </c>
      <c r="T811" s="8">
        <f>IF(Português!$R811&lt;&gt;0,1,0)</f>
        <v>0</v>
      </c>
      <c r="U811" s="135"/>
      <c r="V811" s="135"/>
      <c r="Y811" s="3"/>
    </row>
    <row r="812" spans="1:25" ht="15" customHeight="1" x14ac:dyDescent="0.3">
      <c r="A812" s="151"/>
      <c r="B812" s="53"/>
      <c r="C812" s="69"/>
      <c r="D812" s="54"/>
      <c r="E812" s="93"/>
      <c r="F812" s="94"/>
      <c r="G812" s="94"/>
      <c r="H812" s="99"/>
      <c r="I812" s="55"/>
      <c r="J812" s="151"/>
      <c r="K812" s="75">
        <v>178</v>
      </c>
      <c r="L812" s="76">
        <v>41556</v>
      </c>
      <c r="M812" s="77">
        <v>9.5</v>
      </c>
      <c r="N812" s="77">
        <v>0.5</v>
      </c>
      <c r="O812" s="77" t="str">
        <f>IF(COUNT(R812:R819)=COUNTIF(R812:R819,0),"Unanimidade",_xlfn.CONCAT(COUNTIF(R812:R819,0)," x ",COUNTIF(R812:R819,"&lt;&gt;0")))</f>
        <v>Unanimidade</v>
      </c>
      <c r="P812" s="35" t="s">
        <v>51</v>
      </c>
      <c r="Q812" s="36">
        <v>0.5</v>
      </c>
      <c r="R812" s="37">
        <f t="shared" si="19"/>
        <v>0</v>
      </c>
      <c r="S812" s="8">
        <f>1-Português!$T812</f>
        <v>1</v>
      </c>
      <c r="T812" s="8">
        <f>IF(Português!$R812&lt;&gt;0,1,0)</f>
        <v>0</v>
      </c>
      <c r="U812" s="135"/>
      <c r="V812" s="135"/>
      <c r="Y812" s="3"/>
    </row>
    <row r="813" spans="1:25" ht="15" customHeight="1" x14ac:dyDescent="0.3">
      <c r="A813" s="151"/>
      <c r="B813" s="56"/>
      <c r="C813" s="70"/>
      <c r="D813" s="43"/>
      <c r="E813" s="46"/>
      <c r="F813" s="90" t="str">
        <f>IF(M819=M820,"Manutenção em",IF(M819&gt;M820,"Aumento para","Redução para"))</f>
        <v>Aumento para</v>
      </c>
      <c r="G813" s="47"/>
      <c r="H813" s="52"/>
      <c r="I813" s="57"/>
      <c r="J813" s="151"/>
      <c r="K813" s="78">
        <v>178</v>
      </c>
      <c r="L813" s="79">
        <v>41556</v>
      </c>
      <c r="M813" s="80">
        <v>9.5</v>
      </c>
      <c r="N813" s="80">
        <v>0.5</v>
      </c>
      <c r="O813" s="80" t="str">
        <f>IF(COUNT(R812:R819)=COUNTIF(R812:R819,0),"Unanimidade",_xlfn.CONCAT(COUNTIF(R812:R819,0)," x ",COUNTIF(R812:R819,"&lt;&gt;0")))</f>
        <v>Unanimidade</v>
      </c>
      <c r="P813" s="33" t="s">
        <v>52</v>
      </c>
      <c r="Q813" s="34">
        <v>0.5</v>
      </c>
      <c r="R813" s="38">
        <f t="shared" si="19"/>
        <v>0</v>
      </c>
      <c r="S813" s="8">
        <f>1-Português!$T813</f>
        <v>1</v>
      </c>
      <c r="T813" s="8">
        <f>IF(Português!$R813&lt;&gt;0,1,0)</f>
        <v>0</v>
      </c>
      <c r="U813" s="135"/>
      <c r="V813" s="135"/>
      <c r="Y813" s="3"/>
    </row>
    <row r="814" spans="1:25" ht="15" customHeight="1" x14ac:dyDescent="0.3">
      <c r="A814" s="151"/>
      <c r="B814" s="56"/>
      <c r="C814" s="45" t="s">
        <v>23</v>
      </c>
      <c r="D814" s="45"/>
      <c r="E814" s="190">
        <f>M812</f>
        <v>9.5</v>
      </c>
      <c r="F814" s="190"/>
      <c r="G814" s="190"/>
      <c r="H814" s="67"/>
      <c r="I814" s="57"/>
      <c r="J814" s="151"/>
      <c r="K814" s="78">
        <v>178</v>
      </c>
      <c r="L814" s="79">
        <v>41556</v>
      </c>
      <c r="M814" s="80">
        <v>9.5</v>
      </c>
      <c r="N814" s="80">
        <v>0.5</v>
      </c>
      <c r="O814" s="80" t="str">
        <f>IF(COUNT(R812:R819)=COUNTIF(R812:R819,0),"Unanimidade",_xlfn.CONCAT(COUNTIF(R812:R819,0)," x ",COUNTIF(R812:R819,"&lt;&gt;0")))</f>
        <v>Unanimidade</v>
      </c>
      <c r="P814" s="33" t="s">
        <v>53</v>
      </c>
      <c r="Q814" s="34">
        <v>0.5</v>
      </c>
      <c r="R814" s="38">
        <f t="shared" si="19"/>
        <v>0</v>
      </c>
      <c r="S814" s="8">
        <f>1-Português!$T814</f>
        <v>1</v>
      </c>
      <c r="T814" s="8">
        <f>IF(Português!$R814&lt;&gt;0,1,0)</f>
        <v>0</v>
      </c>
      <c r="U814" s="135"/>
      <c r="V814" s="135"/>
      <c r="Y814" s="3"/>
    </row>
    <row r="815" spans="1:25" ht="15" customHeight="1" x14ac:dyDescent="0.3">
      <c r="A815" s="151"/>
      <c r="B815" s="56"/>
      <c r="C815" s="191">
        <f>K812</f>
        <v>178</v>
      </c>
      <c r="D815" s="191"/>
      <c r="E815" s="190"/>
      <c r="F815" s="190"/>
      <c r="G815" s="190"/>
      <c r="H815" s="68" t="s">
        <v>25</v>
      </c>
      <c r="I815" s="57"/>
      <c r="J815" s="151"/>
      <c r="K815" s="78">
        <v>178</v>
      </c>
      <c r="L815" s="79">
        <v>41556</v>
      </c>
      <c r="M815" s="80">
        <v>9.5</v>
      </c>
      <c r="N815" s="80">
        <v>0.5</v>
      </c>
      <c r="O815" s="80" t="str">
        <f>IF(COUNT(R812:R819)=COUNTIF(R812:R819,0),"Unanimidade",_xlfn.CONCAT(COUNTIF(R812:R819,0)," x ",COUNTIF(R812:R819,"&lt;&gt;0")))</f>
        <v>Unanimidade</v>
      </c>
      <c r="P815" s="33" t="s">
        <v>49</v>
      </c>
      <c r="Q815" s="34">
        <v>0.5</v>
      </c>
      <c r="R815" s="38">
        <f t="shared" si="19"/>
        <v>0</v>
      </c>
      <c r="S815" s="8">
        <f>1-Português!$T815</f>
        <v>1</v>
      </c>
      <c r="T815" s="8">
        <f>IF(Português!$R815&lt;&gt;0,1,0)</f>
        <v>0</v>
      </c>
      <c r="U815" s="135"/>
      <c r="V815" s="135"/>
      <c r="Y815" s="3"/>
    </row>
    <row r="816" spans="1:25" ht="15" customHeight="1" x14ac:dyDescent="0.3">
      <c r="A816" s="151"/>
      <c r="B816" s="56"/>
      <c r="C816" s="191"/>
      <c r="D816" s="191"/>
      <c r="I816" s="57">
        <f>M821</f>
        <v>9</v>
      </c>
      <c r="J816" s="151"/>
      <c r="K816" s="78">
        <v>178</v>
      </c>
      <c r="L816" s="79">
        <v>41556</v>
      </c>
      <c r="M816" s="80">
        <v>9.5</v>
      </c>
      <c r="N816" s="80">
        <v>0.5</v>
      </c>
      <c r="O816" s="80" t="str">
        <f>IF(COUNT(R812:R819)=COUNTIF(R812:R819,0),"Unanimidade",_xlfn.CONCAT(COUNTIF(R812:R819,0)," x ",COUNTIF(R812:R819,"&lt;&gt;0")))</f>
        <v>Unanimidade</v>
      </c>
      <c r="P816" s="33" t="s">
        <v>56</v>
      </c>
      <c r="Q816" s="34">
        <v>0.5</v>
      </c>
      <c r="R816" s="38">
        <f t="shared" si="19"/>
        <v>0</v>
      </c>
      <c r="S816" s="8">
        <f>1-Português!$T816</f>
        <v>1</v>
      </c>
      <c r="T816" s="8">
        <f>IF(Português!$R816&lt;&gt;0,1,0)</f>
        <v>0</v>
      </c>
      <c r="U816" s="135"/>
      <c r="V816" s="135"/>
      <c r="Y816" s="3"/>
    </row>
    <row r="817" spans="1:25" ht="15" customHeight="1" x14ac:dyDescent="0.3">
      <c r="A817" s="151"/>
      <c r="B817" s="56"/>
      <c r="C817" s="44"/>
      <c r="D817" s="44"/>
      <c r="E817" s="72" t="s">
        <v>29</v>
      </c>
      <c r="F817" s="89" t="str">
        <f>IF(COUNT(R812:R820)=COUNTIF(R812:R820,0),"Unanimidade",_xlfn.CONCAT(COUNTIF(R812:R820,0)," x ",COUNTIF(R812:R820,"&lt;&gt;0")))</f>
        <v>Unanimidade</v>
      </c>
      <c r="G817" s="67"/>
      <c r="H817" s="67"/>
      <c r="I817" s="57">
        <f>M820</f>
        <v>9</v>
      </c>
      <c r="J817" s="151"/>
      <c r="K817" s="78">
        <v>178</v>
      </c>
      <c r="L817" s="79">
        <v>41556</v>
      </c>
      <c r="M817" s="80">
        <v>9.5</v>
      </c>
      <c r="N817" s="80">
        <v>0.5</v>
      </c>
      <c r="O817" s="80" t="str">
        <f>IF(COUNT(R812:R819)=COUNTIF(R812:R819,0),"Unanimidade",_xlfn.CONCAT(COUNTIF(R812:R819,0)," x ",COUNTIF(R812:R819,"&lt;&gt;0")))</f>
        <v>Unanimidade</v>
      </c>
      <c r="P817" s="33" t="s">
        <v>55</v>
      </c>
      <c r="Q817" s="34">
        <v>0.5</v>
      </c>
      <c r="R817" s="38">
        <f t="shared" si="19"/>
        <v>0</v>
      </c>
      <c r="S817" s="8">
        <f>1-Português!$T817</f>
        <v>1</v>
      </c>
      <c r="T817" s="8">
        <f>IF(Português!$R817&lt;&gt;0,1,0)</f>
        <v>0</v>
      </c>
      <c r="U817" s="135"/>
      <c r="V817" s="135"/>
      <c r="Y817" s="3"/>
    </row>
    <row r="818" spans="1:25" ht="15" customHeight="1" x14ac:dyDescent="0.3">
      <c r="A818" s="151"/>
      <c r="B818" s="56"/>
      <c r="C818" s="48">
        <f>L812</f>
        <v>41556</v>
      </c>
      <c r="D818" s="48"/>
      <c r="E818" s="72" t="s">
        <v>35</v>
      </c>
      <c r="F818" s="50">
        <f>M819-M820</f>
        <v>0.5</v>
      </c>
      <c r="G818" s="49"/>
      <c r="H818" s="51"/>
      <c r="I818" s="57">
        <f>M819</f>
        <v>9.5</v>
      </c>
      <c r="J818" s="151"/>
      <c r="K818" s="78">
        <v>178</v>
      </c>
      <c r="L818" s="79">
        <v>41556</v>
      </c>
      <c r="M818" s="80">
        <v>9.5</v>
      </c>
      <c r="N818" s="80">
        <v>0.5</v>
      </c>
      <c r="O818" s="80" t="str">
        <f>IF(COUNT(R812:R819)=COUNTIF(R812:R819,0),"Unanimidade",_xlfn.CONCAT(COUNTIF(R812:R819,0)," x ",COUNTIF(R812:R819,"&lt;&gt;0")))</f>
        <v>Unanimidade</v>
      </c>
      <c r="P818" s="33" t="s">
        <v>50</v>
      </c>
      <c r="Q818" s="34">
        <v>0.5</v>
      </c>
      <c r="R818" s="38">
        <f t="shared" si="19"/>
        <v>0</v>
      </c>
      <c r="S818" s="8">
        <f>1-Português!$T818</f>
        <v>1</v>
      </c>
      <c r="T818" s="8">
        <f>IF(Português!$R818&lt;&gt;0,1,0)</f>
        <v>0</v>
      </c>
      <c r="U818" s="135"/>
      <c r="V818" s="135"/>
      <c r="Y818" s="3"/>
    </row>
    <row r="819" spans="1:25" ht="15" customHeight="1" thickBot="1" x14ac:dyDescent="0.35">
      <c r="A819" s="151"/>
      <c r="B819" s="56"/>
      <c r="C819" s="70"/>
      <c r="D819" s="43"/>
      <c r="E819" s="43"/>
      <c r="F819" s="92"/>
      <c r="G819" s="50"/>
      <c r="H819" s="51"/>
      <c r="I819" s="57">
        <f>M818</f>
        <v>9.5</v>
      </c>
      <c r="J819" s="151"/>
      <c r="K819" s="81">
        <v>178</v>
      </c>
      <c r="L819" s="82">
        <v>41556</v>
      </c>
      <c r="M819" s="83">
        <v>9.5</v>
      </c>
      <c r="N819" s="83">
        <v>0.5</v>
      </c>
      <c r="O819" s="83" t="str">
        <f>IF(COUNT(R812:R819)=COUNTIF(R812:R819,0),"Unanimidade",_xlfn.CONCAT(COUNTIF(R812:R819,0)," x ",COUNTIF(R812:R819,"&lt;&gt;0")))</f>
        <v>Unanimidade</v>
      </c>
      <c r="P819" s="39" t="s">
        <v>46</v>
      </c>
      <c r="Q819" s="40">
        <v>0.5</v>
      </c>
      <c r="R819" s="41">
        <f t="shared" si="19"/>
        <v>0</v>
      </c>
      <c r="S819" s="8">
        <f>1-Português!$T819</f>
        <v>1</v>
      </c>
      <c r="T819" s="8">
        <f>IF(Português!$R819&lt;&gt;0,1,0)</f>
        <v>0</v>
      </c>
      <c r="U819" s="135"/>
      <c r="V819" s="135"/>
      <c r="Y819" s="3"/>
    </row>
    <row r="820" spans="1:25" ht="15" customHeight="1" x14ac:dyDescent="0.3">
      <c r="A820" s="151"/>
      <c r="B820" s="53"/>
      <c r="C820" s="69"/>
      <c r="D820" s="54"/>
      <c r="E820" s="93"/>
      <c r="F820" s="94"/>
      <c r="G820" s="94"/>
      <c r="H820" s="99"/>
      <c r="I820" s="55"/>
      <c r="J820" s="151"/>
      <c r="K820" s="75">
        <v>177</v>
      </c>
      <c r="L820" s="76">
        <v>41514</v>
      </c>
      <c r="M820" s="77">
        <v>9</v>
      </c>
      <c r="N820" s="77">
        <v>0.5</v>
      </c>
      <c r="O820" s="77" t="str">
        <f>IF(COUNT(R820:R827)=COUNTIF(R820:R827,0),"Unanimidade",_xlfn.CONCAT(COUNTIF(R820:R827,0)," x ",COUNTIF(R820:R827,"&lt;&gt;0")))</f>
        <v>Unanimidade</v>
      </c>
      <c r="P820" s="35" t="s">
        <v>51</v>
      </c>
      <c r="Q820" s="36">
        <v>0.5</v>
      </c>
      <c r="R820" s="37">
        <f t="shared" si="19"/>
        <v>0</v>
      </c>
      <c r="S820" s="8">
        <f>1-Português!$T820</f>
        <v>1</v>
      </c>
      <c r="T820" s="8">
        <f>IF(Português!$R820&lt;&gt;0,1,0)</f>
        <v>0</v>
      </c>
      <c r="U820" s="135"/>
      <c r="V820" s="135"/>
      <c r="Y820" s="3"/>
    </row>
    <row r="821" spans="1:25" ht="15" customHeight="1" x14ac:dyDescent="0.3">
      <c r="A821" s="151"/>
      <c r="B821" s="56"/>
      <c r="C821" s="70"/>
      <c r="D821" s="43"/>
      <c r="E821" s="46"/>
      <c r="F821" s="90" t="str">
        <f>IF(M827=M828,"Manutenção em",IF(M827&gt;M828,"Aumento para","Redução para"))</f>
        <v>Aumento para</v>
      </c>
      <c r="G821" s="47"/>
      <c r="H821" s="52"/>
      <c r="I821" s="57"/>
      <c r="J821" s="151"/>
      <c r="K821" s="78">
        <v>177</v>
      </c>
      <c r="L821" s="79">
        <v>41514</v>
      </c>
      <c r="M821" s="80">
        <v>9</v>
      </c>
      <c r="N821" s="80">
        <v>0.5</v>
      </c>
      <c r="O821" s="80" t="str">
        <f>IF(COUNT(R820:R827)=COUNTIF(R820:R827,0),"Unanimidade",_xlfn.CONCAT(COUNTIF(R820:R827,0)," x ",COUNTIF(R820:R827,"&lt;&gt;0")))</f>
        <v>Unanimidade</v>
      </c>
      <c r="P821" s="33" t="s">
        <v>52</v>
      </c>
      <c r="Q821" s="34">
        <v>0.5</v>
      </c>
      <c r="R821" s="38">
        <f t="shared" si="19"/>
        <v>0</v>
      </c>
      <c r="S821" s="8">
        <f>1-Português!$T821</f>
        <v>1</v>
      </c>
      <c r="T821" s="8">
        <f>IF(Português!$R821&lt;&gt;0,1,0)</f>
        <v>0</v>
      </c>
      <c r="U821" s="135"/>
      <c r="V821" s="135"/>
      <c r="Y821" s="3"/>
    </row>
    <row r="822" spans="1:25" ht="15" customHeight="1" x14ac:dyDescent="0.3">
      <c r="A822" s="151"/>
      <c r="B822" s="56"/>
      <c r="C822" s="45" t="s">
        <v>23</v>
      </c>
      <c r="D822" s="45"/>
      <c r="E822" s="190">
        <f>M820</f>
        <v>9</v>
      </c>
      <c r="F822" s="190"/>
      <c r="G822" s="190"/>
      <c r="H822" s="67"/>
      <c r="I822" s="57"/>
      <c r="J822" s="151"/>
      <c r="K822" s="78">
        <v>177</v>
      </c>
      <c r="L822" s="79">
        <v>41514</v>
      </c>
      <c r="M822" s="80">
        <v>9</v>
      </c>
      <c r="N822" s="80">
        <v>0.5</v>
      </c>
      <c r="O822" s="80" t="str">
        <f>IF(COUNT(R820:R827)=COUNTIF(R820:R827,0),"Unanimidade",_xlfn.CONCAT(COUNTIF(R820:R827,0)," x ",COUNTIF(R820:R827,"&lt;&gt;0")))</f>
        <v>Unanimidade</v>
      </c>
      <c r="P822" s="33" t="s">
        <v>53</v>
      </c>
      <c r="Q822" s="34">
        <v>0.5</v>
      </c>
      <c r="R822" s="38">
        <f t="shared" si="19"/>
        <v>0</v>
      </c>
      <c r="S822" s="8">
        <f>1-Português!$T822</f>
        <v>1</v>
      </c>
      <c r="T822" s="8">
        <f>IF(Português!$R822&lt;&gt;0,1,0)</f>
        <v>0</v>
      </c>
      <c r="U822" s="135"/>
      <c r="V822" s="135"/>
      <c r="Y822" s="3"/>
    </row>
    <row r="823" spans="1:25" ht="15" customHeight="1" x14ac:dyDescent="0.3">
      <c r="A823" s="151"/>
      <c r="B823" s="56"/>
      <c r="C823" s="191">
        <f>K820</f>
        <v>177</v>
      </c>
      <c r="D823" s="191"/>
      <c r="E823" s="190"/>
      <c r="F823" s="190"/>
      <c r="G823" s="190"/>
      <c r="H823" s="68" t="s">
        <v>25</v>
      </c>
      <c r="I823" s="57"/>
      <c r="J823" s="151"/>
      <c r="K823" s="78">
        <v>177</v>
      </c>
      <c r="L823" s="79">
        <v>41514</v>
      </c>
      <c r="M823" s="80">
        <v>9</v>
      </c>
      <c r="N823" s="80">
        <v>0.5</v>
      </c>
      <c r="O823" s="80" t="str">
        <f>IF(COUNT(R820:R827)=COUNTIF(R820:R827,0),"Unanimidade",_xlfn.CONCAT(COUNTIF(R820:R827,0)," x ",COUNTIF(R820:R827,"&lt;&gt;0")))</f>
        <v>Unanimidade</v>
      </c>
      <c r="P823" s="33" t="s">
        <v>49</v>
      </c>
      <c r="Q823" s="34">
        <v>0.5</v>
      </c>
      <c r="R823" s="38">
        <f t="shared" si="19"/>
        <v>0</v>
      </c>
      <c r="S823" s="8">
        <f>1-Português!$T823</f>
        <v>1</v>
      </c>
      <c r="T823" s="8">
        <f>IF(Português!$R823&lt;&gt;0,1,0)</f>
        <v>0</v>
      </c>
      <c r="U823" s="135"/>
      <c r="V823" s="135"/>
      <c r="Y823" s="3"/>
    </row>
    <row r="824" spans="1:25" ht="15" customHeight="1" x14ac:dyDescent="0.3">
      <c r="A824" s="151"/>
      <c r="B824" s="56"/>
      <c r="C824" s="191"/>
      <c r="D824" s="191"/>
      <c r="I824" s="57">
        <f>M829</f>
        <v>8.5</v>
      </c>
      <c r="J824" s="151"/>
      <c r="K824" s="78">
        <v>177</v>
      </c>
      <c r="L824" s="79">
        <v>41514</v>
      </c>
      <c r="M824" s="80">
        <v>9</v>
      </c>
      <c r="N824" s="80">
        <v>0.5</v>
      </c>
      <c r="O824" s="80" t="str">
        <f>IF(COUNT(R820:R827)=COUNTIF(R820:R827,0),"Unanimidade",_xlfn.CONCAT(COUNTIF(R820:R827,0)," x ",COUNTIF(R820:R827,"&lt;&gt;0")))</f>
        <v>Unanimidade</v>
      </c>
      <c r="P824" s="33" t="s">
        <v>56</v>
      </c>
      <c r="Q824" s="34">
        <v>0.5</v>
      </c>
      <c r="R824" s="38">
        <f t="shared" si="19"/>
        <v>0</v>
      </c>
      <c r="S824" s="8">
        <f>1-Português!$T824</f>
        <v>1</v>
      </c>
      <c r="T824" s="8">
        <f>IF(Português!$R824&lt;&gt;0,1,0)</f>
        <v>0</v>
      </c>
      <c r="U824" s="135"/>
      <c r="V824" s="135"/>
      <c r="Y824" s="3"/>
    </row>
    <row r="825" spans="1:25" ht="15" customHeight="1" x14ac:dyDescent="0.3">
      <c r="A825" s="151"/>
      <c r="B825" s="56"/>
      <c r="C825" s="44"/>
      <c r="D825" s="44"/>
      <c r="E825" s="72" t="s">
        <v>29</v>
      </c>
      <c r="F825" s="89" t="str">
        <f>IF(COUNT(R820:R828)=COUNTIF(R820:R828,0),"Unanimidade",_xlfn.CONCAT(COUNTIF(R820:R828,0)," x ",COUNTIF(R820:R828,"&lt;&gt;0")))</f>
        <v>Unanimidade</v>
      </c>
      <c r="G825" s="67"/>
      <c r="H825" s="67"/>
      <c r="I825" s="57">
        <f>M828</f>
        <v>8.5</v>
      </c>
      <c r="J825" s="151"/>
      <c r="K825" s="78">
        <v>177</v>
      </c>
      <c r="L825" s="79">
        <v>41514</v>
      </c>
      <c r="M825" s="80">
        <v>9</v>
      </c>
      <c r="N825" s="80">
        <v>0.5</v>
      </c>
      <c r="O825" s="80" t="str">
        <f>IF(COUNT(R820:R827)=COUNTIF(R820:R827,0),"Unanimidade",_xlfn.CONCAT(COUNTIF(R820:R827,0)," x ",COUNTIF(R820:R827,"&lt;&gt;0")))</f>
        <v>Unanimidade</v>
      </c>
      <c r="P825" s="33" t="s">
        <v>55</v>
      </c>
      <c r="Q825" s="34">
        <v>0.5</v>
      </c>
      <c r="R825" s="38">
        <f t="shared" si="19"/>
        <v>0</v>
      </c>
      <c r="S825" s="8">
        <f>1-Português!$T825</f>
        <v>1</v>
      </c>
      <c r="T825" s="8">
        <f>IF(Português!$R825&lt;&gt;0,1,0)</f>
        <v>0</v>
      </c>
      <c r="U825" s="135"/>
      <c r="V825" s="135"/>
      <c r="Y825" s="3"/>
    </row>
    <row r="826" spans="1:25" ht="15" customHeight="1" x14ac:dyDescent="0.3">
      <c r="A826" s="151"/>
      <c r="B826" s="56"/>
      <c r="C826" s="48">
        <f>L820</f>
        <v>41514</v>
      </c>
      <c r="D826" s="48"/>
      <c r="E826" s="72" t="s">
        <v>35</v>
      </c>
      <c r="F826" s="50">
        <f>M827-M828</f>
        <v>0.5</v>
      </c>
      <c r="G826" s="49"/>
      <c r="H826" s="51"/>
      <c r="I826" s="57">
        <f>M827</f>
        <v>9</v>
      </c>
      <c r="J826" s="151"/>
      <c r="K826" s="78">
        <v>177</v>
      </c>
      <c r="L826" s="79">
        <v>41514</v>
      </c>
      <c r="M826" s="80">
        <v>9</v>
      </c>
      <c r="N826" s="80">
        <v>0.5</v>
      </c>
      <c r="O826" s="80" t="str">
        <f>IF(COUNT(R820:R827)=COUNTIF(R820:R827,0),"Unanimidade",_xlfn.CONCAT(COUNTIF(R820:R827,0)," x ",COUNTIF(R820:R827,"&lt;&gt;0")))</f>
        <v>Unanimidade</v>
      </c>
      <c r="P826" s="33" t="s">
        <v>50</v>
      </c>
      <c r="Q826" s="34">
        <v>0.5</v>
      </c>
      <c r="R826" s="38">
        <f t="shared" si="19"/>
        <v>0</v>
      </c>
      <c r="S826" s="8">
        <f>1-Português!$T826</f>
        <v>1</v>
      </c>
      <c r="T826" s="8">
        <f>IF(Português!$R826&lt;&gt;0,1,0)</f>
        <v>0</v>
      </c>
      <c r="U826" s="135"/>
      <c r="V826" s="135"/>
      <c r="Y826" s="3"/>
    </row>
    <row r="827" spans="1:25" ht="15" customHeight="1" thickBot="1" x14ac:dyDescent="0.35">
      <c r="A827" s="151"/>
      <c r="B827" s="56"/>
      <c r="C827" s="70"/>
      <c r="D827" s="43"/>
      <c r="E827" s="43"/>
      <c r="F827" s="92"/>
      <c r="G827" s="50"/>
      <c r="H827" s="51"/>
      <c r="I827" s="57">
        <f>M826</f>
        <v>9</v>
      </c>
      <c r="J827" s="151"/>
      <c r="K827" s="81">
        <v>177</v>
      </c>
      <c r="L827" s="82">
        <v>41514</v>
      </c>
      <c r="M827" s="83">
        <v>9</v>
      </c>
      <c r="N827" s="83">
        <v>0.5</v>
      </c>
      <c r="O827" s="83" t="str">
        <f>IF(COUNT(R820:R827)=COUNTIF(R820:R827,0),"Unanimidade",_xlfn.CONCAT(COUNTIF(R820:R827,0)," x ",COUNTIF(R820:R827,"&lt;&gt;0")))</f>
        <v>Unanimidade</v>
      </c>
      <c r="P827" s="39" t="s">
        <v>46</v>
      </c>
      <c r="Q827" s="40">
        <v>0.5</v>
      </c>
      <c r="R827" s="41">
        <f t="shared" si="19"/>
        <v>0</v>
      </c>
      <c r="S827" s="8">
        <f>1-Português!$T827</f>
        <v>1</v>
      </c>
      <c r="T827" s="8">
        <f>IF(Português!$R827&lt;&gt;0,1,0)</f>
        <v>0</v>
      </c>
      <c r="U827" s="135"/>
      <c r="V827" s="135"/>
      <c r="Y827" s="3"/>
    </row>
    <row r="828" spans="1:25" ht="15" customHeight="1" x14ac:dyDescent="0.3">
      <c r="A828" s="151"/>
      <c r="B828" s="53"/>
      <c r="C828" s="69"/>
      <c r="D828" s="54"/>
      <c r="E828" s="93"/>
      <c r="F828" s="94"/>
      <c r="G828" s="94"/>
      <c r="H828" s="99"/>
      <c r="I828" s="55"/>
      <c r="J828" s="151"/>
      <c r="K828" s="75">
        <v>176</v>
      </c>
      <c r="L828" s="76">
        <v>41465</v>
      </c>
      <c r="M828" s="77">
        <v>8.5</v>
      </c>
      <c r="N828" s="77">
        <v>0.5</v>
      </c>
      <c r="O828" s="77" t="str">
        <f>IF(COUNT(R828:R835)=COUNTIF(R828:R835,0),"Unanimidade",_xlfn.CONCAT(COUNTIF(R828:R835,0)," x ",COUNTIF(R828:R835,"&lt;&gt;0")))</f>
        <v>Unanimidade</v>
      </c>
      <c r="P828" s="35" t="s">
        <v>51</v>
      </c>
      <c r="Q828" s="36">
        <v>0.5</v>
      </c>
      <c r="R828" s="37">
        <f t="shared" si="19"/>
        <v>0</v>
      </c>
      <c r="S828" s="8">
        <f>1-Português!$T828</f>
        <v>1</v>
      </c>
      <c r="T828" s="8">
        <f>IF(Português!$R828&lt;&gt;0,1,0)</f>
        <v>0</v>
      </c>
      <c r="U828" s="135"/>
      <c r="V828" s="135"/>
      <c r="Y828" s="3"/>
    </row>
    <row r="829" spans="1:25" ht="15" customHeight="1" x14ac:dyDescent="0.3">
      <c r="A829" s="151"/>
      <c r="B829" s="56"/>
      <c r="C829" s="70"/>
      <c r="D829" s="43"/>
      <c r="E829" s="46"/>
      <c r="F829" s="90" t="str">
        <f>IF(M835=M836,"Manutenção em",IF(M835&gt;M836,"Aumento para","Redução para"))</f>
        <v>Aumento para</v>
      </c>
      <c r="G829" s="47"/>
      <c r="H829" s="52"/>
      <c r="I829" s="57"/>
      <c r="J829" s="151"/>
      <c r="K829" s="78">
        <v>176</v>
      </c>
      <c r="L829" s="79">
        <v>41465</v>
      </c>
      <c r="M829" s="80">
        <v>8.5</v>
      </c>
      <c r="N829" s="80">
        <v>0.5</v>
      </c>
      <c r="O829" s="80" t="str">
        <f>IF(COUNT(R828:R835)=COUNTIF(R828:R835,0),"Unanimidade",_xlfn.CONCAT(COUNTIF(R828:R835,0)," x ",COUNTIF(R828:R835,"&lt;&gt;0")))</f>
        <v>Unanimidade</v>
      </c>
      <c r="P829" s="33" t="s">
        <v>52</v>
      </c>
      <c r="Q829" s="34">
        <v>0.5</v>
      </c>
      <c r="R829" s="38">
        <f t="shared" si="19"/>
        <v>0</v>
      </c>
      <c r="S829" s="8">
        <f>1-Português!$T829</f>
        <v>1</v>
      </c>
      <c r="T829" s="8">
        <f>IF(Português!$R829&lt;&gt;0,1,0)</f>
        <v>0</v>
      </c>
      <c r="U829" s="135"/>
      <c r="V829" s="135"/>
      <c r="Y829" s="3"/>
    </row>
    <row r="830" spans="1:25" ht="15" customHeight="1" x14ac:dyDescent="0.3">
      <c r="A830" s="151"/>
      <c r="B830" s="56"/>
      <c r="C830" s="45" t="s">
        <v>23</v>
      </c>
      <c r="D830" s="45"/>
      <c r="E830" s="190">
        <f>M828</f>
        <v>8.5</v>
      </c>
      <c r="F830" s="190"/>
      <c r="G830" s="190"/>
      <c r="H830" s="67"/>
      <c r="I830" s="57"/>
      <c r="J830" s="151"/>
      <c r="K830" s="78">
        <v>176</v>
      </c>
      <c r="L830" s="79">
        <v>41465</v>
      </c>
      <c r="M830" s="80">
        <v>8.5</v>
      </c>
      <c r="N830" s="80">
        <v>0.5</v>
      </c>
      <c r="O830" s="80" t="str">
        <f>IF(COUNT(R828:R835)=COUNTIF(R828:R835,0),"Unanimidade",_xlfn.CONCAT(COUNTIF(R828:R835,0)," x ",COUNTIF(R828:R835,"&lt;&gt;0")))</f>
        <v>Unanimidade</v>
      </c>
      <c r="P830" s="33" t="s">
        <v>53</v>
      </c>
      <c r="Q830" s="34">
        <v>0.5</v>
      </c>
      <c r="R830" s="38">
        <f t="shared" si="19"/>
        <v>0</v>
      </c>
      <c r="S830" s="8">
        <f>1-Português!$T830</f>
        <v>1</v>
      </c>
      <c r="T830" s="8">
        <f>IF(Português!$R830&lt;&gt;0,1,0)</f>
        <v>0</v>
      </c>
      <c r="U830" s="135"/>
      <c r="V830" s="135"/>
      <c r="Y830" s="3"/>
    </row>
    <row r="831" spans="1:25" ht="15" customHeight="1" x14ac:dyDescent="0.3">
      <c r="A831" s="151"/>
      <c r="B831" s="56"/>
      <c r="C831" s="191">
        <f>K828</f>
        <v>176</v>
      </c>
      <c r="D831" s="191"/>
      <c r="E831" s="190"/>
      <c r="F831" s="190"/>
      <c r="G831" s="190"/>
      <c r="H831" s="68" t="s">
        <v>25</v>
      </c>
      <c r="I831" s="57"/>
      <c r="J831" s="151"/>
      <c r="K831" s="78">
        <v>176</v>
      </c>
      <c r="L831" s="79">
        <v>41465</v>
      </c>
      <c r="M831" s="80">
        <v>8.5</v>
      </c>
      <c r="N831" s="80">
        <v>0.5</v>
      </c>
      <c r="O831" s="80" t="str">
        <f>IF(COUNT(R828:R835)=COUNTIF(R828:R835,0),"Unanimidade",_xlfn.CONCAT(COUNTIF(R828:R835,0)," x ",COUNTIF(R828:R835,"&lt;&gt;0")))</f>
        <v>Unanimidade</v>
      </c>
      <c r="P831" s="33" t="s">
        <v>49</v>
      </c>
      <c r="Q831" s="34">
        <v>0.5</v>
      </c>
      <c r="R831" s="38">
        <f t="shared" si="19"/>
        <v>0</v>
      </c>
      <c r="S831" s="8">
        <f>1-Português!$T831</f>
        <v>1</v>
      </c>
      <c r="T831" s="8">
        <f>IF(Português!$R831&lt;&gt;0,1,0)</f>
        <v>0</v>
      </c>
      <c r="U831" s="135"/>
      <c r="V831" s="135"/>
      <c r="Y831" s="3"/>
    </row>
    <row r="832" spans="1:25" ht="15" customHeight="1" x14ac:dyDescent="0.3">
      <c r="A832" s="151"/>
      <c r="B832" s="56"/>
      <c r="C832" s="191"/>
      <c r="D832" s="191"/>
      <c r="I832" s="57">
        <f>M837</f>
        <v>8</v>
      </c>
      <c r="J832" s="151"/>
      <c r="K832" s="78">
        <v>176</v>
      </c>
      <c r="L832" s="79">
        <v>41465</v>
      </c>
      <c r="M832" s="80">
        <v>8.5</v>
      </c>
      <c r="N832" s="80">
        <v>0.5</v>
      </c>
      <c r="O832" s="80" t="str">
        <f>IF(COUNT(R828:R835)=COUNTIF(R828:R835,0),"Unanimidade",_xlfn.CONCAT(COUNTIF(R828:R835,0)," x ",COUNTIF(R828:R835,"&lt;&gt;0")))</f>
        <v>Unanimidade</v>
      </c>
      <c r="P832" s="33" t="s">
        <v>56</v>
      </c>
      <c r="Q832" s="34">
        <v>0.5</v>
      </c>
      <c r="R832" s="38">
        <f t="shared" si="19"/>
        <v>0</v>
      </c>
      <c r="S832" s="8">
        <f>1-Português!$T832</f>
        <v>1</v>
      </c>
      <c r="T832" s="8">
        <f>IF(Português!$R832&lt;&gt;0,1,0)</f>
        <v>0</v>
      </c>
      <c r="U832" s="135"/>
      <c r="V832" s="135"/>
      <c r="Y832" s="3"/>
    </row>
    <row r="833" spans="1:25" ht="15" customHeight="1" x14ac:dyDescent="0.3">
      <c r="A833" s="151"/>
      <c r="B833" s="56"/>
      <c r="C833" s="44"/>
      <c r="D833" s="44"/>
      <c r="E833" s="72" t="s">
        <v>29</v>
      </c>
      <c r="F833" s="89" t="str">
        <f>IF(COUNT(R828:R836)=COUNTIF(R828:R836,0),"Unanimidade",_xlfn.CONCAT(COUNTIF(R828:R836,0)," x ",COUNTIF(R828:R836,"&lt;&gt;0")))</f>
        <v>Unanimidade</v>
      </c>
      <c r="G833" s="67"/>
      <c r="H833" s="67"/>
      <c r="I833" s="57">
        <f>M836</f>
        <v>8</v>
      </c>
      <c r="J833" s="151"/>
      <c r="K833" s="78">
        <v>176</v>
      </c>
      <c r="L833" s="79">
        <v>41465</v>
      </c>
      <c r="M833" s="80">
        <v>8.5</v>
      </c>
      <c r="N833" s="80">
        <v>0.5</v>
      </c>
      <c r="O833" s="80" t="str">
        <f>IF(COUNT(R828:R835)=COUNTIF(R828:R835,0),"Unanimidade",_xlfn.CONCAT(COUNTIF(R828:R835,0)," x ",COUNTIF(R828:R835,"&lt;&gt;0")))</f>
        <v>Unanimidade</v>
      </c>
      <c r="P833" s="33" t="s">
        <v>55</v>
      </c>
      <c r="Q833" s="34">
        <v>0.5</v>
      </c>
      <c r="R833" s="38">
        <f t="shared" si="19"/>
        <v>0</v>
      </c>
      <c r="S833" s="8">
        <f>1-Português!$T833</f>
        <v>1</v>
      </c>
      <c r="T833" s="8">
        <f>IF(Português!$R833&lt;&gt;0,1,0)</f>
        <v>0</v>
      </c>
      <c r="U833" s="135"/>
      <c r="V833" s="135"/>
      <c r="Y833" s="3"/>
    </row>
    <row r="834" spans="1:25" ht="15" customHeight="1" x14ac:dyDescent="0.3">
      <c r="A834" s="151"/>
      <c r="B834" s="56"/>
      <c r="C834" s="48">
        <f>L828</f>
        <v>41465</v>
      </c>
      <c r="D834" s="48"/>
      <c r="E834" s="72" t="s">
        <v>35</v>
      </c>
      <c r="F834" s="50">
        <f>M835-M836</f>
        <v>0.5</v>
      </c>
      <c r="G834" s="49"/>
      <c r="H834" s="51"/>
      <c r="I834" s="57">
        <f>M835</f>
        <v>8.5</v>
      </c>
      <c r="J834" s="151"/>
      <c r="K834" s="78">
        <v>176</v>
      </c>
      <c r="L834" s="79">
        <v>41465</v>
      </c>
      <c r="M834" s="80">
        <v>8.5</v>
      </c>
      <c r="N834" s="80">
        <v>0.5</v>
      </c>
      <c r="O834" s="80" t="str">
        <f>IF(COUNT(R828:R835)=COUNTIF(R828:R835,0),"Unanimidade",_xlfn.CONCAT(COUNTIF(R828:R835,0)," x ",COUNTIF(R828:R835,"&lt;&gt;0")))</f>
        <v>Unanimidade</v>
      </c>
      <c r="P834" s="33" t="s">
        <v>50</v>
      </c>
      <c r="Q834" s="34">
        <v>0.5</v>
      </c>
      <c r="R834" s="38">
        <f t="shared" si="19"/>
        <v>0</v>
      </c>
      <c r="S834" s="8">
        <f>1-Português!$T834</f>
        <v>1</v>
      </c>
      <c r="T834" s="8">
        <f>IF(Português!$R834&lt;&gt;0,1,0)</f>
        <v>0</v>
      </c>
      <c r="U834" s="135"/>
      <c r="V834" s="135"/>
      <c r="Y834" s="3"/>
    </row>
    <row r="835" spans="1:25" ht="15" customHeight="1" thickBot="1" x14ac:dyDescent="0.35">
      <c r="A835" s="151"/>
      <c r="B835" s="56"/>
      <c r="C835" s="70"/>
      <c r="D835" s="43"/>
      <c r="E835" s="43"/>
      <c r="F835" s="92"/>
      <c r="G835" s="50"/>
      <c r="H835" s="51"/>
      <c r="I835" s="57">
        <f>M834</f>
        <v>8.5</v>
      </c>
      <c r="J835" s="151"/>
      <c r="K835" s="81">
        <v>176</v>
      </c>
      <c r="L835" s="82">
        <v>41465</v>
      </c>
      <c r="M835" s="83">
        <v>8.5</v>
      </c>
      <c r="N835" s="83">
        <v>0.5</v>
      </c>
      <c r="O835" s="83" t="str">
        <f>IF(COUNT(R828:R835)=COUNTIF(R828:R835,0),"Unanimidade",_xlfn.CONCAT(COUNTIF(R828:R835,0)," x ",COUNTIF(R828:R835,"&lt;&gt;0")))</f>
        <v>Unanimidade</v>
      </c>
      <c r="P835" s="39" t="s">
        <v>46</v>
      </c>
      <c r="Q835" s="40">
        <v>0.5</v>
      </c>
      <c r="R835" s="41">
        <f t="shared" si="19"/>
        <v>0</v>
      </c>
      <c r="S835" s="8">
        <f>1-Português!$T835</f>
        <v>1</v>
      </c>
      <c r="T835" s="8">
        <f>IF(Português!$R835&lt;&gt;0,1,0)</f>
        <v>0</v>
      </c>
      <c r="U835" s="135"/>
      <c r="V835" s="135"/>
      <c r="Y835" s="3"/>
    </row>
    <row r="836" spans="1:25" ht="15" customHeight="1" x14ac:dyDescent="0.3">
      <c r="A836" s="151"/>
      <c r="B836" s="53"/>
      <c r="C836" s="69"/>
      <c r="D836" s="54"/>
      <c r="E836" s="93"/>
      <c r="F836" s="94"/>
      <c r="G836" s="94"/>
      <c r="H836" s="99"/>
      <c r="I836" s="55"/>
      <c r="J836" s="151"/>
      <c r="K836" s="75">
        <v>175</v>
      </c>
      <c r="L836" s="76">
        <v>41423</v>
      </c>
      <c r="M836" s="77">
        <v>8</v>
      </c>
      <c r="N836" s="77">
        <v>0.5</v>
      </c>
      <c r="O836" s="77" t="str">
        <f>IF(COUNT(R836:R843)=COUNTIF(R836:R843,0),"Unanimidade",_xlfn.CONCAT(COUNTIF(R836:R843,0)," x ",COUNTIF(R836:R843,"&lt;&gt;0")))</f>
        <v>Unanimidade</v>
      </c>
      <c r="P836" s="35" t="s">
        <v>51</v>
      </c>
      <c r="Q836" s="36">
        <v>0.5</v>
      </c>
      <c r="R836" s="37">
        <f t="shared" si="19"/>
        <v>0</v>
      </c>
      <c r="S836" s="8">
        <f>1-Português!$T836</f>
        <v>1</v>
      </c>
      <c r="T836" s="8">
        <f>IF(Português!$R836&lt;&gt;0,1,0)</f>
        <v>0</v>
      </c>
      <c r="U836" s="135"/>
      <c r="V836" s="135"/>
      <c r="Y836" s="3"/>
    </row>
    <row r="837" spans="1:25" ht="15" customHeight="1" x14ac:dyDescent="0.3">
      <c r="A837" s="151"/>
      <c r="B837" s="56"/>
      <c r="C837" s="70"/>
      <c r="D837" s="43"/>
      <c r="E837" s="46"/>
      <c r="F837" s="90" t="str">
        <f>IF(M843=M844,"Manutenção em",IF(M843&gt;M844,"Aumento para","Redução para"))</f>
        <v>Aumento para</v>
      </c>
      <c r="G837" s="47"/>
      <c r="H837" s="52"/>
      <c r="I837" s="57"/>
      <c r="J837" s="151"/>
      <c r="K837" s="78">
        <v>175</v>
      </c>
      <c r="L837" s="79">
        <v>41423</v>
      </c>
      <c r="M837" s="80">
        <v>8</v>
      </c>
      <c r="N837" s="80">
        <v>0.5</v>
      </c>
      <c r="O837" s="80" t="str">
        <f>IF(COUNT(R836:R843)=COUNTIF(R836:R843,0),"Unanimidade",_xlfn.CONCAT(COUNTIF(R836:R843,0)," x ",COUNTIF(R836:R843,"&lt;&gt;0")))</f>
        <v>Unanimidade</v>
      </c>
      <c r="P837" s="33" t="s">
        <v>52</v>
      </c>
      <c r="Q837" s="34">
        <v>0.5</v>
      </c>
      <c r="R837" s="38">
        <f t="shared" si="19"/>
        <v>0</v>
      </c>
      <c r="S837" s="8">
        <f>1-Português!$T837</f>
        <v>1</v>
      </c>
      <c r="T837" s="8">
        <f>IF(Português!$R837&lt;&gt;0,1,0)</f>
        <v>0</v>
      </c>
      <c r="U837" s="135"/>
      <c r="V837" s="135"/>
      <c r="Y837" s="3"/>
    </row>
    <row r="838" spans="1:25" ht="15" customHeight="1" x14ac:dyDescent="0.3">
      <c r="A838" s="151"/>
      <c r="B838" s="56"/>
      <c r="C838" s="45" t="s">
        <v>23</v>
      </c>
      <c r="D838" s="45"/>
      <c r="E838" s="190">
        <f>M836</f>
        <v>8</v>
      </c>
      <c r="F838" s="190"/>
      <c r="G838" s="190"/>
      <c r="H838" s="67"/>
      <c r="I838" s="57"/>
      <c r="J838" s="151"/>
      <c r="K838" s="78">
        <v>175</v>
      </c>
      <c r="L838" s="79">
        <v>41423</v>
      </c>
      <c r="M838" s="80">
        <v>8</v>
      </c>
      <c r="N838" s="80">
        <v>0.5</v>
      </c>
      <c r="O838" s="80" t="str">
        <f>IF(COUNT(R836:R843)=COUNTIF(R836:R843,0),"Unanimidade",_xlfn.CONCAT(COUNTIF(R836:R843,0)," x ",COUNTIF(R836:R843,"&lt;&gt;0")))</f>
        <v>Unanimidade</v>
      </c>
      <c r="P838" s="33" t="s">
        <v>53</v>
      </c>
      <c r="Q838" s="34">
        <v>0.5</v>
      </c>
      <c r="R838" s="38">
        <f t="shared" si="19"/>
        <v>0</v>
      </c>
      <c r="S838" s="8">
        <f>1-Português!$T838</f>
        <v>1</v>
      </c>
      <c r="T838" s="8">
        <f>IF(Português!$R838&lt;&gt;0,1,0)</f>
        <v>0</v>
      </c>
      <c r="U838" s="135"/>
      <c r="V838" s="135"/>
      <c r="Y838" s="3"/>
    </row>
    <row r="839" spans="1:25" ht="15" customHeight="1" x14ac:dyDescent="0.3">
      <c r="A839" s="151"/>
      <c r="B839" s="56"/>
      <c r="C839" s="191">
        <f>K836</f>
        <v>175</v>
      </c>
      <c r="D839" s="191"/>
      <c r="E839" s="190"/>
      <c r="F839" s="190"/>
      <c r="G839" s="190"/>
      <c r="H839" s="68" t="s">
        <v>25</v>
      </c>
      <c r="I839" s="57"/>
      <c r="J839" s="151"/>
      <c r="K839" s="78">
        <v>175</v>
      </c>
      <c r="L839" s="79">
        <v>41423</v>
      </c>
      <c r="M839" s="80">
        <v>8</v>
      </c>
      <c r="N839" s="80">
        <v>0.5</v>
      </c>
      <c r="O839" s="80" t="str">
        <f>IF(COUNT(R836:R843)=COUNTIF(R836:R843,0),"Unanimidade",_xlfn.CONCAT(COUNTIF(R836:R843,0)," x ",COUNTIF(R836:R843,"&lt;&gt;0")))</f>
        <v>Unanimidade</v>
      </c>
      <c r="P839" s="33" t="s">
        <v>49</v>
      </c>
      <c r="Q839" s="34">
        <v>0.5</v>
      </c>
      <c r="R839" s="38">
        <f t="shared" si="19"/>
        <v>0</v>
      </c>
      <c r="S839" s="8">
        <f>1-Português!$T839</f>
        <v>1</v>
      </c>
      <c r="T839" s="8">
        <f>IF(Português!$R839&lt;&gt;0,1,0)</f>
        <v>0</v>
      </c>
      <c r="U839" s="135"/>
      <c r="V839" s="135"/>
      <c r="Y839" s="3"/>
    </row>
    <row r="840" spans="1:25" ht="15" customHeight="1" x14ac:dyDescent="0.3">
      <c r="A840" s="151"/>
      <c r="B840" s="56"/>
      <c r="C840" s="191"/>
      <c r="D840" s="191"/>
      <c r="I840" s="57">
        <f>M845</f>
        <v>7.5</v>
      </c>
      <c r="J840" s="151"/>
      <c r="K840" s="78">
        <v>175</v>
      </c>
      <c r="L840" s="79">
        <v>41423</v>
      </c>
      <c r="M840" s="80">
        <v>8</v>
      </c>
      <c r="N840" s="80">
        <v>0.5</v>
      </c>
      <c r="O840" s="80" t="str">
        <f>IF(COUNT(R836:R843)=COUNTIF(R836:R843,0),"Unanimidade",_xlfn.CONCAT(COUNTIF(R836:R843,0)," x ",COUNTIF(R836:R843,"&lt;&gt;0")))</f>
        <v>Unanimidade</v>
      </c>
      <c r="P840" s="33" t="s">
        <v>56</v>
      </c>
      <c r="Q840" s="34">
        <v>0.5</v>
      </c>
      <c r="R840" s="38">
        <f t="shared" si="19"/>
        <v>0</v>
      </c>
      <c r="S840" s="8">
        <f>1-Português!$T840</f>
        <v>1</v>
      </c>
      <c r="T840" s="8">
        <f>IF(Português!$R840&lt;&gt;0,1,0)</f>
        <v>0</v>
      </c>
      <c r="U840" s="135"/>
      <c r="V840" s="135"/>
      <c r="Y840" s="3"/>
    </row>
    <row r="841" spans="1:25" ht="15" customHeight="1" x14ac:dyDescent="0.3">
      <c r="A841" s="151"/>
      <c r="B841" s="56"/>
      <c r="C841" s="44"/>
      <c r="D841" s="44"/>
      <c r="E841" s="72" t="s">
        <v>29</v>
      </c>
      <c r="F841" s="89" t="str">
        <f>IF(COUNT(R836:R844)=COUNTIF(R836:R844,0),"Unanimidade",_xlfn.CONCAT(COUNTIF(R836:R844,0)," x ",COUNTIF(R836:R844,"&lt;&gt;0")))</f>
        <v>Unanimidade</v>
      </c>
      <c r="G841" s="67"/>
      <c r="H841" s="67"/>
      <c r="I841" s="57">
        <f>M844</f>
        <v>7.5</v>
      </c>
      <c r="J841" s="151"/>
      <c r="K841" s="78">
        <v>175</v>
      </c>
      <c r="L841" s="79">
        <v>41423</v>
      </c>
      <c r="M841" s="80">
        <v>8</v>
      </c>
      <c r="N841" s="80">
        <v>0.5</v>
      </c>
      <c r="O841" s="80" t="str">
        <f>IF(COUNT(R836:R843)=COUNTIF(R836:R843,0),"Unanimidade",_xlfn.CONCAT(COUNTIF(R836:R843,0)," x ",COUNTIF(R836:R843,"&lt;&gt;0")))</f>
        <v>Unanimidade</v>
      </c>
      <c r="P841" s="33" t="s">
        <v>55</v>
      </c>
      <c r="Q841" s="34">
        <v>0.5</v>
      </c>
      <c r="R841" s="38">
        <f t="shared" si="19"/>
        <v>0</v>
      </c>
      <c r="S841" s="8">
        <f>1-Português!$T841</f>
        <v>1</v>
      </c>
      <c r="T841" s="8">
        <f>IF(Português!$R841&lt;&gt;0,1,0)</f>
        <v>0</v>
      </c>
      <c r="U841" s="135"/>
      <c r="V841" s="135"/>
      <c r="Y841" s="3"/>
    </row>
    <row r="842" spans="1:25" ht="15" customHeight="1" x14ac:dyDescent="0.3">
      <c r="A842" s="151"/>
      <c r="B842" s="56"/>
      <c r="C842" s="48">
        <f>L836</f>
        <v>41423</v>
      </c>
      <c r="D842" s="48"/>
      <c r="E842" s="72" t="s">
        <v>35</v>
      </c>
      <c r="F842" s="50">
        <f>M843-M844</f>
        <v>0.5</v>
      </c>
      <c r="G842" s="49"/>
      <c r="H842" s="51"/>
      <c r="I842" s="57">
        <f>M843</f>
        <v>8</v>
      </c>
      <c r="J842" s="151"/>
      <c r="K842" s="78">
        <v>175</v>
      </c>
      <c r="L842" s="79">
        <v>41423</v>
      </c>
      <c r="M842" s="80">
        <v>8</v>
      </c>
      <c r="N842" s="80">
        <v>0.5</v>
      </c>
      <c r="O842" s="80" t="str">
        <f>IF(COUNT(R836:R843)=COUNTIF(R836:R843,0),"Unanimidade",_xlfn.CONCAT(COUNTIF(R836:R843,0)," x ",COUNTIF(R836:R843,"&lt;&gt;0")))</f>
        <v>Unanimidade</v>
      </c>
      <c r="P842" s="33" t="s">
        <v>50</v>
      </c>
      <c r="Q842" s="34">
        <v>0.5</v>
      </c>
      <c r="R842" s="38">
        <f t="shared" si="19"/>
        <v>0</v>
      </c>
      <c r="S842" s="8">
        <f>1-Português!$T842</f>
        <v>1</v>
      </c>
      <c r="T842" s="8">
        <f>IF(Português!$R842&lt;&gt;0,1,0)</f>
        <v>0</v>
      </c>
      <c r="U842" s="135"/>
      <c r="V842" s="135"/>
      <c r="Y842" s="3"/>
    </row>
    <row r="843" spans="1:25" ht="15" customHeight="1" thickBot="1" x14ac:dyDescent="0.35">
      <c r="A843" s="151"/>
      <c r="B843" s="56"/>
      <c r="C843" s="70"/>
      <c r="D843" s="43"/>
      <c r="E843" s="43"/>
      <c r="F843" s="92"/>
      <c r="G843" s="50"/>
      <c r="H843" s="51"/>
      <c r="I843" s="57">
        <f>M842</f>
        <v>8</v>
      </c>
      <c r="J843" s="151"/>
      <c r="K843" s="81">
        <v>175</v>
      </c>
      <c r="L843" s="82">
        <v>41423</v>
      </c>
      <c r="M843" s="83">
        <v>8</v>
      </c>
      <c r="N843" s="83">
        <v>0.5</v>
      </c>
      <c r="O843" s="83" t="str">
        <f>IF(COUNT(R836:R843)=COUNTIF(R836:R843,0),"Unanimidade",_xlfn.CONCAT(COUNTIF(R836:R843,0)," x ",COUNTIF(R836:R843,"&lt;&gt;0")))</f>
        <v>Unanimidade</v>
      </c>
      <c r="P843" s="39" t="s">
        <v>46</v>
      </c>
      <c r="Q843" s="40">
        <v>0.5</v>
      </c>
      <c r="R843" s="41">
        <f t="shared" si="19"/>
        <v>0</v>
      </c>
      <c r="S843" s="8">
        <f>1-Português!$T843</f>
        <v>1</v>
      </c>
      <c r="T843" s="8">
        <f>IF(Português!$R843&lt;&gt;0,1,0)</f>
        <v>0</v>
      </c>
      <c r="U843" s="135"/>
      <c r="V843" s="135"/>
      <c r="Y843" s="3"/>
    </row>
    <row r="844" spans="1:25" ht="15" customHeight="1" x14ac:dyDescent="0.3">
      <c r="A844" s="151"/>
      <c r="B844" s="53"/>
      <c r="C844" s="69"/>
      <c r="D844" s="54"/>
      <c r="E844" s="93"/>
      <c r="F844" s="94"/>
      <c r="G844" s="94"/>
      <c r="H844" s="99"/>
      <c r="I844" s="55"/>
      <c r="J844" s="151"/>
      <c r="K844" s="75">
        <v>174</v>
      </c>
      <c r="L844" s="76">
        <v>41381</v>
      </c>
      <c r="M844" s="77">
        <v>7.5</v>
      </c>
      <c r="N844" s="77">
        <v>0.25</v>
      </c>
      <c r="O844" s="77" t="str">
        <f>IF(COUNT(R844:R851)=COUNTIF(R844:R851,0),"Unanimidade",_xlfn.CONCAT(COUNTIF(R844:R851,0)," x ",COUNTIF(R844:R851,"&lt;&gt;0")))</f>
        <v>6 x 2</v>
      </c>
      <c r="P844" s="35" t="s">
        <v>51</v>
      </c>
      <c r="Q844" s="36">
        <v>0.25</v>
      </c>
      <c r="R844" s="37">
        <f t="shared" si="19"/>
        <v>0</v>
      </c>
      <c r="S844" s="8">
        <f>1-Português!$T844</f>
        <v>1</v>
      </c>
      <c r="T844" s="8">
        <f>IF(Português!$R844&lt;&gt;0,1,0)</f>
        <v>0</v>
      </c>
      <c r="U844" s="135"/>
      <c r="V844" s="135"/>
      <c r="Y844" s="3"/>
    </row>
    <row r="845" spans="1:25" ht="15" customHeight="1" x14ac:dyDescent="0.3">
      <c r="A845" s="151"/>
      <c r="B845" s="56"/>
      <c r="C845" s="70"/>
      <c r="D845" s="43"/>
      <c r="E845" s="46"/>
      <c r="F845" s="90" t="str">
        <f>IF(M851=M852,"Manutenção em",IF(M851&gt;M852,"Aumento para","Redução para"))</f>
        <v>Aumento para</v>
      </c>
      <c r="G845" s="47"/>
      <c r="H845" s="52"/>
      <c r="I845" s="57"/>
      <c r="J845" s="151"/>
      <c r="K845" s="78">
        <v>174</v>
      </c>
      <c r="L845" s="79">
        <v>41381</v>
      </c>
      <c r="M845" s="80">
        <v>7.5</v>
      </c>
      <c r="N845" s="80">
        <v>0.25</v>
      </c>
      <c r="O845" s="80" t="str">
        <f>IF(COUNT(R844:R851)=COUNTIF(R844:R851,0),"Unanimidade",_xlfn.CONCAT(COUNTIF(R844:R851,0)," x ",COUNTIF(R844:R851,"&lt;&gt;0")))</f>
        <v>6 x 2</v>
      </c>
      <c r="P845" s="33" t="s">
        <v>52</v>
      </c>
      <c r="Q845" s="34">
        <v>0</v>
      </c>
      <c r="R845" s="38">
        <f t="shared" si="19"/>
        <v>-0.25</v>
      </c>
      <c r="S845" s="8">
        <f>1-Português!$T845</f>
        <v>0</v>
      </c>
      <c r="T845" s="8">
        <f>IF(Português!$R845&lt;&gt;0,1,0)</f>
        <v>1</v>
      </c>
      <c r="U845" s="135"/>
      <c r="V845" s="135"/>
      <c r="Y845" s="3"/>
    </row>
    <row r="846" spans="1:25" ht="15" customHeight="1" x14ac:dyDescent="0.3">
      <c r="A846" s="151"/>
      <c r="B846" s="56"/>
      <c r="C846" s="45" t="s">
        <v>23</v>
      </c>
      <c r="D846" s="45"/>
      <c r="E846" s="190">
        <f>M844</f>
        <v>7.5</v>
      </c>
      <c r="F846" s="190"/>
      <c r="G846" s="190"/>
      <c r="H846" s="67"/>
      <c r="I846" s="57"/>
      <c r="J846" s="151"/>
      <c r="K846" s="78">
        <v>174</v>
      </c>
      <c r="L846" s="79">
        <v>41381</v>
      </c>
      <c r="M846" s="80">
        <v>7.5</v>
      </c>
      <c r="N846" s="80">
        <v>0.25</v>
      </c>
      <c r="O846" s="80" t="str">
        <f>IF(COUNT(R844:R851)=COUNTIF(R844:R851,0),"Unanimidade",_xlfn.CONCAT(COUNTIF(R844:R851,0)," x ",COUNTIF(R844:R851,"&lt;&gt;0")))</f>
        <v>6 x 2</v>
      </c>
      <c r="P846" s="33" t="s">
        <v>53</v>
      </c>
      <c r="Q846" s="34">
        <v>0.25</v>
      </c>
      <c r="R846" s="38">
        <f t="shared" si="19"/>
        <v>0</v>
      </c>
      <c r="S846" s="8">
        <f>1-Português!$T846</f>
        <v>1</v>
      </c>
      <c r="T846" s="8">
        <f>IF(Português!$R846&lt;&gt;0,1,0)</f>
        <v>0</v>
      </c>
      <c r="U846" s="135"/>
      <c r="V846" s="135"/>
      <c r="Y846" s="3"/>
    </row>
    <row r="847" spans="1:25" ht="15" customHeight="1" x14ac:dyDescent="0.3">
      <c r="A847" s="151"/>
      <c r="B847" s="56"/>
      <c r="C847" s="191">
        <f>K844</f>
        <v>174</v>
      </c>
      <c r="D847" s="191"/>
      <c r="E847" s="190"/>
      <c r="F847" s="190"/>
      <c r="G847" s="190"/>
      <c r="H847" s="68" t="s">
        <v>25</v>
      </c>
      <c r="I847" s="57"/>
      <c r="J847" s="151"/>
      <c r="K847" s="78">
        <v>174</v>
      </c>
      <c r="L847" s="79">
        <v>41381</v>
      </c>
      <c r="M847" s="80">
        <v>7.5</v>
      </c>
      <c r="N847" s="80">
        <v>0.25</v>
      </c>
      <c r="O847" s="80" t="str">
        <f>IF(COUNT(R844:R851)=COUNTIF(R844:R851,0),"Unanimidade",_xlfn.CONCAT(COUNTIF(R844:R851,0)," x ",COUNTIF(R844:R851,"&lt;&gt;0")))</f>
        <v>6 x 2</v>
      </c>
      <c r="P847" s="33" t="s">
        <v>49</v>
      </c>
      <c r="Q847" s="34">
        <v>0.25</v>
      </c>
      <c r="R847" s="38">
        <f t="shared" si="19"/>
        <v>0</v>
      </c>
      <c r="S847" s="8">
        <f>1-Português!$T847</f>
        <v>1</v>
      </c>
      <c r="T847" s="8">
        <f>IF(Português!$R847&lt;&gt;0,1,0)</f>
        <v>0</v>
      </c>
      <c r="U847" s="135"/>
      <c r="V847" s="135"/>
      <c r="Y847" s="3"/>
    </row>
    <row r="848" spans="1:25" ht="15" customHeight="1" x14ac:dyDescent="0.3">
      <c r="A848" s="151"/>
      <c r="B848" s="56"/>
      <c r="C848" s="191"/>
      <c r="D848" s="191"/>
      <c r="I848" s="57">
        <f>M853</f>
        <v>7.25</v>
      </c>
      <c r="J848" s="151"/>
      <c r="K848" s="78">
        <v>174</v>
      </c>
      <c r="L848" s="79">
        <v>41381</v>
      </c>
      <c r="M848" s="80">
        <v>7.5</v>
      </c>
      <c r="N848" s="80">
        <v>0.25</v>
      </c>
      <c r="O848" s="80" t="str">
        <f>IF(COUNT(R844:R851)=COUNTIF(R844:R851,0),"Unanimidade",_xlfn.CONCAT(COUNTIF(R844:R851,0)," x ",COUNTIF(R844:R851,"&lt;&gt;0")))</f>
        <v>6 x 2</v>
      </c>
      <c r="P848" s="33" t="s">
        <v>56</v>
      </c>
      <c r="Q848" s="34">
        <v>0.25</v>
      </c>
      <c r="R848" s="38">
        <f t="shared" si="19"/>
        <v>0</v>
      </c>
      <c r="S848" s="8">
        <f>1-Português!$T848</f>
        <v>1</v>
      </c>
      <c r="T848" s="8">
        <f>IF(Português!$R848&lt;&gt;0,1,0)</f>
        <v>0</v>
      </c>
      <c r="U848" s="135"/>
      <c r="V848" s="135"/>
      <c r="Y848" s="3"/>
    </row>
    <row r="849" spans="1:25" ht="15" customHeight="1" x14ac:dyDescent="0.3">
      <c r="A849" s="151"/>
      <c r="B849" s="56"/>
      <c r="C849" s="44"/>
      <c r="D849" s="44"/>
      <c r="E849" s="72" t="s">
        <v>29</v>
      </c>
      <c r="F849" s="89" t="str">
        <f>IF(COUNT(R844:R851)=COUNTIF(R844:R851,0),"Unanimidade",_xlfn.CONCAT(COUNTIF(R844:R851,0)," x ",COUNTIF(R844:R851,"&lt;&gt;0")))</f>
        <v>6 x 2</v>
      </c>
      <c r="G849" s="67"/>
      <c r="H849" s="67"/>
      <c r="I849" s="57">
        <f>M852</f>
        <v>7.25</v>
      </c>
      <c r="J849" s="151"/>
      <c r="K849" s="78">
        <v>174</v>
      </c>
      <c r="L849" s="79">
        <v>41381</v>
      </c>
      <c r="M849" s="80">
        <v>7.5</v>
      </c>
      <c r="N849" s="80">
        <v>0.25</v>
      </c>
      <c r="O849" s="80" t="str">
        <f>IF(COUNT(R844:R851)=COUNTIF(R844:R851,0),"Unanimidade",_xlfn.CONCAT(COUNTIF(R844:R851,0)," x ",COUNTIF(R844:R851,"&lt;&gt;0")))</f>
        <v>6 x 2</v>
      </c>
      <c r="P849" s="33" t="s">
        <v>55</v>
      </c>
      <c r="Q849" s="34">
        <v>0</v>
      </c>
      <c r="R849" s="38">
        <f t="shared" si="19"/>
        <v>-0.25</v>
      </c>
      <c r="S849" s="8">
        <f>1-Português!$T849</f>
        <v>0</v>
      </c>
      <c r="T849" s="8">
        <f>IF(Português!$R849&lt;&gt;0,1,0)</f>
        <v>1</v>
      </c>
      <c r="U849" s="135"/>
      <c r="V849" s="135"/>
      <c r="Y849" s="3"/>
    </row>
    <row r="850" spans="1:25" ht="15" customHeight="1" x14ac:dyDescent="0.3">
      <c r="A850" s="151"/>
      <c r="B850" s="56"/>
      <c r="C850" s="48">
        <f>L844</f>
        <v>41381</v>
      </c>
      <c r="D850" s="48"/>
      <c r="E850" s="72" t="s">
        <v>35</v>
      </c>
      <c r="F850" s="50">
        <f>M851-M852</f>
        <v>0.25</v>
      </c>
      <c r="G850" s="49"/>
      <c r="H850" s="51"/>
      <c r="I850" s="57">
        <f>M851</f>
        <v>7.5</v>
      </c>
      <c r="J850" s="151"/>
      <c r="K850" s="78">
        <v>174</v>
      </c>
      <c r="L850" s="79">
        <v>41381</v>
      </c>
      <c r="M850" s="80">
        <v>7.5</v>
      </c>
      <c r="N850" s="80">
        <v>0.25</v>
      </c>
      <c r="O850" s="80" t="str">
        <f>IF(COUNT(R844:R851)=COUNTIF(R844:R851,0),"Unanimidade",_xlfn.CONCAT(COUNTIF(R844:R851,0)," x ",COUNTIF(R844:R851,"&lt;&gt;0")))</f>
        <v>6 x 2</v>
      </c>
      <c r="P850" s="33" t="s">
        <v>50</v>
      </c>
      <c r="Q850" s="34">
        <v>0.25</v>
      </c>
      <c r="R850" s="38">
        <f t="shared" si="19"/>
        <v>0</v>
      </c>
      <c r="S850" s="8">
        <f>1-Português!$T850</f>
        <v>1</v>
      </c>
      <c r="T850" s="8">
        <f>IF(Português!$R850&lt;&gt;0,1,0)</f>
        <v>0</v>
      </c>
      <c r="U850" s="135"/>
      <c r="V850" s="135"/>
      <c r="Y850" s="3"/>
    </row>
    <row r="851" spans="1:25" ht="15" customHeight="1" thickBot="1" x14ac:dyDescent="0.35">
      <c r="A851" s="151"/>
      <c r="B851" s="56"/>
      <c r="C851" s="70"/>
      <c r="D851" s="43"/>
      <c r="E851" s="43"/>
      <c r="F851" s="92"/>
      <c r="G851" s="50"/>
      <c r="H851" s="51"/>
      <c r="I851" s="57">
        <f>M850</f>
        <v>7.5</v>
      </c>
      <c r="J851" s="151"/>
      <c r="K851" s="81">
        <v>174</v>
      </c>
      <c r="L851" s="82">
        <v>41381</v>
      </c>
      <c r="M851" s="83">
        <v>7.5</v>
      </c>
      <c r="N851" s="83">
        <v>0.25</v>
      </c>
      <c r="O851" s="83" t="str">
        <f>IF(COUNT(R844:R851)=COUNTIF(R844:R851,0),"Unanimidade",_xlfn.CONCAT(COUNTIF(R844:R851,0)," x ",COUNTIF(R844:R851,"&lt;&gt;0")))</f>
        <v>6 x 2</v>
      </c>
      <c r="P851" s="39" t="s">
        <v>46</v>
      </c>
      <c r="Q851" s="40">
        <v>0.25</v>
      </c>
      <c r="R851" s="41">
        <f t="shared" si="19"/>
        <v>0</v>
      </c>
      <c r="S851" s="8">
        <f>1-Português!$T851</f>
        <v>1</v>
      </c>
      <c r="T851" s="8">
        <f>IF(Português!$R851&lt;&gt;0,1,0)</f>
        <v>0</v>
      </c>
      <c r="U851" s="135"/>
      <c r="V851" s="135"/>
      <c r="Y851" s="3"/>
    </row>
    <row r="852" spans="1:25" ht="15" customHeight="1" x14ac:dyDescent="0.3">
      <c r="A852" s="151"/>
      <c r="B852" s="53"/>
      <c r="C852" s="69"/>
      <c r="D852" s="54"/>
      <c r="E852" s="93"/>
      <c r="F852" s="94"/>
      <c r="G852" s="94"/>
      <c r="H852" s="99"/>
      <c r="I852" s="55"/>
      <c r="J852" s="151"/>
      <c r="K852" s="75">
        <v>173</v>
      </c>
      <c r="L852" s="76">
        <v>41339</v>
      </c>
      <c r="M852" s="77">
        <v>7.25</v>
      </c>
      <c r="N852" s="77">
        <v>0</v>
      </c>
      <c r="O852" s="77" t="str">
        <f>IF(COUNT(R852:R859)=COUNTIF(R852:R859,0),"Unanimidade",_xlfn.CONCAT(COUNTIF(R852:R859,0)," x ",COUNTIF(R852:R859,"&lt;&gt;0")))</f>
        <v>Unanimidade</v>
      </c>
      <c r="P852" s="35" t="s">
        <v>51</v>
      </c>
      <c r="Q852" s="36">
        <v>0</v>
      </c>
      <c r="R852" s="37">
        <f t="shared" si="19"/>
        <v>0</v>
      </c>
      <c r="S852" s="8">
        <f>1-Português!$T852</f>
        <v>1</v>
      </c>
      <c r="T852" s="8">
        <f>IF(Português!$R852&lt;&gt;0,1,0)</f>
        <v>0</v>
      </c>
      <c r="U852" s="135"/>
      <c r="V852" s="135"/>
      <c r="Y852" s="3"/>
    </row>
    <row r="853" spans="1:25" ht="15" customHeight="1" x14ac:dyDescent="0.3">
      <c r="A853" s="151"/>
      <c r="B853" s="56"/>
      <c r="C853" s="70"/>
      <c r="D853" s="43"/>
      <c r="E853" s="46"/>
      <c r="F853" s="90" t="str">
        <f>IF(M859=M860,"Manutenção em",IF(M859&gt;M860,"Aumento para","Redução para"))</f>
        <v>Manutenção em</v>
      </c>
      <c r="G853" s="47"/>
      <c r="H853" s="52"/>
      <c r="I853" s="57"/>
      <c r="J853" s="151"/>
      <c r="K853" s="78">
        <v>173</v>
      </c>
      <c r="L853" s="79">
        <v>41339</v>
      </c>
      <c r="M853" s="80">
        <v>7.25</v>
      </c>
      <c r="N853" s="80">
        <v>0</v>
      </c>
      <c r="O853" s="80" t="str">
        <f>IF(COUNT(R852:R859)=COUNTIF(R852:R859,0),"Unanimidade",_xlfn.CONCAT(COUNTIF(R852:R859,0)," x ",COUNTIF(R852:R859,"&lt;&gt;0")))</f>
        <v>Unanimidade</v>
      </c>
      <c r="P853" s="33" t="s">
        <v>52</v>
      </c>
      <c r="Q853" s="34">
        <v>0</v>
      </c>
      <c r="R853" s="38">
        <f t="shared" si="19"/>
        <v>0</v>
      </c>
      <c r="S853" s="8">
        <f>1-Português!$T853</f>
        <v>1</v>
      </c>
      <c r="T853" s="8">
        <f>IF(Português!$R853&lt;&gt;0,1,0)</f>
        <v>0</v>
      </c>
      <c r="U853" s="135"/>
      <c r="V853" s="135"/>
      <c r="Y853" s="3"/>
    </row>
    <row r="854" spans="1:25" ht="15" customHeight="1" x14ac:dyDescent="0.3">
      <c r="A854" s="151"/>
      <c r="B854" s="56"/>
      <c r="C854" s="45" t="s">
        <v>23</v>
      </c>
      <c r="D854" s="45"/>
      <c r="E854" s="190">
        <f>M852</f>
        <v>7.25</v>
      </c>
      <c r="F854" s="190"/>
      <c r="G854" s="190"/>
      <c r="H854" s="67"/>
      <c r="I854" s="57"/>
      <c r="J854" s="151"/>
      <c r="K854" s="78">
        <v>173</v>
      </c>
      <c r="L854" s="79">
        <v>41339</v>
      </c>
      <c r="M854" s="80">
        <v>7.25</v>
      </c>
      <c r="N854" s="80">
        <v>0</v>
      </c>
      <c r="O854" s="80" t="str">
        <f>IF(COUNT(R852:R859)=COUNTIF(R852:R859,0),"Unanimidade",_xlfn.CONCAT(COUNTIF(R852:R859,0)," x ",COUNTIF(R852:R859,"&lt;&gt;0")))</f>
        <v>Unanimidade</v>
      </c>
      <c r="P854" s="33" t="s">
        <v>53</v>
      </c>
      <c r="Q854" s="34">
        <v>0</v>
      </c>
      <c r="R854" s="38">
        <f t="shared" si="19"/>
        <v>0</v>
      </c>
      <c r="S854" s="8">
        <f>1-Português!$T854</f>
        <v>1</v>
      </c>
      <c r="T854" s="8">
        <f>IF(Português!$R854&lt;&gt;0,1,0)</f>
        <v>0</v>
      </c>
      <c r="U854" s="135"/>
      <c r="V854" s="135"/>
      <c r="Y854" s="3"/>
    </row>
    <row r="855" spans="1:25" ht="15" customHeight="1" x14ac:dyDescent="0.3">
      <c r="A855" s="151"/>
      <c r="B855" s="56"/>
      <c r="C855" s="191">
        <f>K852</f>
        <v>173</v>
      </c>
      <c r="D855" s="191"/>
      <c r="E855" s="190"/>
      <c r="F855" s="190"/>
      <c r="G855" s="190"/>
      <c r="H855" s="68" t="s">
        <v>25</v>
      </c>
      <c r="I855" s="57"/>
      <c r="J855" s="151"/>
      <c r="K855" s="78">
        <v>173</v>
      </c>
      <c r="L855" s="79">
        <v>41339</v>
      </c>
      <c r="M855" s="80">
        <v>7.25</v>
      </c>
      <c r="N855" s="80">
        <v>0</v>
      </c>
      <c r="O855" s="80" t="str">
        <f>IF(COUNT(R852:R859)=COUNTIF(R852:R859,0),"Unanimidade",_xlfn.CONCAT(COUNTIF(R852:R859,0)," x ",COUNTIF(R852:R859,"&lt;&gt;0")))</f>
        <v>Unanimidade</v>
      </c>
      <c r="P855" s="33" t="s">
        <v>49</v>
      </c>
      <c r="Q855" s="34">
        <v>0</v>
      </c>
      <c r="R855" s="38">
        <f t="shared" si="19"/>
        <v>0</v>
      </c>
      <c r="S855" s="8">
        <f>1-Português!$T855</f>
        <v>1</v>
      </c>
      <c r="T855" s="8">
        <f>IF(Português!$R855&lt;&gt;0,1,0)</f>
        <v>0</v>
      </c>
      <c r="U855" s="135"/>
      <c r="V855" s="135"/>
      <c r="Y855" s="3"/>
    </row>
    <row r="856" spans="1:25" ht="15" customHeight="1" x14ac:dyDescent="0.3">
      <c r="A856" s="151"/>
      <c r="B856" s="56"/>
      <c r="C856" s="191"/>
      <c r="D856" s="191"/>
      <c r="I856" s="57">
        <f>M861</f>
        <v>7.25</v>
      </c>
      <c r="J856" s="151"/>
      <c r="K856" s="78">
        <v>173</v>
      </c>
      <c r="L856" s="79">
        <v>41339</v>
      </c>
      <c r="M856" s="80">
        <v>7.25</v>
      </c>
      <c r="N856" s="80">
        <v>0</v>
      </c>
      <c r="O856" s="80" t="str">
        <f>IF(COUNT(R852:R859)=COUNTIF(R852:R859,0),"Unanimidade",_xlfn.CONCAT(COUNTIF(R852:R859,0)," x ",COUNTIF(R852:R859,"&lt;&gt;0")))</f>
        <v>Unanimidade</v>
      </c>
      <c r="P856" s="33" t="s">
        <v>56</v>
      </c>
      <c r="Q856" s="34">
        <v>0</v>
      </c>
      <c r="R856" s="38">
        <f t="shared" ref="R856:R919" si="20">Q856-N856</f>
        <v>0</v>
      </c>
      <c r="S856" s="8">
        <f>1-Português!$T856</f>
        <v>1</v>
      </c>
      <c r="T856" s="8">
        <f>IF(Português!$R856&lt;&gt;0,1,0)</f>
        <v>0</v>
      </c>
      <c r="U856" s="135"/>
      <c r="V856" s="135"/>
      <c r="Y856" s="3"/>
    </row>
    <row r="857" spans="1:25" ht="15" customHeight="1" x14ac:dyDescent="0.3">
      <c r="A857" s="151"/>
      <c r="B857" s="56"/>
      <c r="C857" s="44"/>
      <c r="D857" s="44"/>
      <c r="E857" s="72" t="s">
        <v>29</v>
      </c>
      <c r="F857" s="89" t="str">
        <f>IF(COUNT(R852:R860)=COUNTIF(R852:R860,0),"Unanimidade",_xlfn.CONCAT(COUNTIF(R852:R860,0)," x ",COUNTIF(R852:R860,"&lt;&gt;0")))</f>
        <v>Unanimidade</v>
      </c>
      <c r="G857" s="67"/>
      <c r="H857" s="67"/>
      <c r="I857" s="57">
        <f>M860</f>
        <v>7.25</v>
      </c>
      <c r="J857" s="151"/>
      <c r="K857" s="78">
        <v>173</v>
      </c>
      <c r="L857" s="79">
        <v>41339</v>
      </c>
      <c r="M857" s="80">
        <v>7.25</v>
      </c>
      <c r="N857" s="80">
        <v>0</v>
      </c>
      <c r="O857" s="80" t="str">
        <f>IF(COUNT(R852:R859)=COUNTIF(R852:R859,0),"Unanimidade",_xlfn.CONCAT(COUNTIF(R852:R859,0)," x ",COUNTIF(R852:R859,"&lt;&gt;0")))</f>
        <v>Unanimidade</v>
      </c>
      <c r="P857" s="33" t="s">
        <v>55</v>
      </c>
      <c r="Q857" s="34">
        <v>0</v>
      </c>
      <c r="R857" s="38">
        <f t="shared" si="20"/>
        <v>0</v>
      </c>
      <c r="S857" s="8">
        <f>1-Português!$T857</f>
        <v>1</v>
      </c>
      <c r="T857" s="8">
        <f>IF(Português!$R857&lt;&gt;0,1,0)</f>
        <v>0</v>
      </c>
      <c r="U857" s="135"/>
      <c r="V857" s="135"/>
      <c r="Y857" s="3"/>
    </row>
    <row r="858" spans="1:25" ht="15" customHeight="1" x14ac:dyDescent="0.3">
      <c r="A858" s="151"/>
      <c r="B858" s="56"/>
      <c r="C858" s="48">
        <f>L852</f>
        <v>41339</v>
      </c>
      <c r="D858" s="48"/>
      <c r="E858" s="72" t="s">
        <v>35</v>
      </c>
      <c r="F858" s="50">
        <f>M859-M860</f>
        <v>0</v>
      </c>
      <c r="G858" s="49"/>
      <c r="H858" s="51"/>
      <c r="I858" s="57">
        <f>M859</f>
        <v>7.25</v>
      </c>
      <c r="J858" s="151"/>
      <c r="K858" s="78">
        <v>173</v>
      </c>
      <c r="L858" s="79">
        <v>41339</v>
      </c>
      <c r="M858" s="80">
        <v>7.25</v>
      </c>
      <c r="N858" s="80">
        <v>0</v>
      </c>
      <c r="O858" s="80" t="str">
        <f>IF(COUNT(R852:R859)=COUNTIF(R852:R859,0),"Unanimidade",_xlfn.CONCAT(COUNTIF(R852:R859,0)," x ",COUNTIF(R852:R859,"&lt;&gt;0")))</f>
        <v>Unanimidade</v>
      </c>
      <c r="P858" s="33" t="s">
        <v>50</v>
      </c>
      <c r="Q858" s="34">
        <v>0</v>
      </c>
      <c r="R858" s="38">
        <f t="shared" si="20"/>
        <v>0</v>
      </c>
      <c r="S858" s="8">
        <f>1-Português!$T858</f>
        <v>1</v>
      </c>
      <c r="T858" s="8">
        <f>IF(Português!$R858&lt;&gt;0,1,0)</f>
        <v>0</v>
      </c>
      <c r="U858" s="135"/>
      <c r="V858" s="135"/>
      <c r="Y858" s="3"/>
    </row>
    <row r="859" spans="1:25" ht="15" customHeight="1" thickBot="1" x14ac:dyDescent="0.35">
      <c r="A859" s="151"/>
      <c r="B859" s="56"/>
      <c r="C859" s="70"/>
      <c r="D859" s="43"/>
      <c r="E859" s="43"/>
      <c r="F859" s="92"/>
      <c r="G859" s="50"/>
      <c r="H859" s="51"/>
      <c r="I859" s="57">
        <f>M858</f>
        <v>7.25</v>
      </c>
      <c r="J859" s="151"/>
      <c r="K859" s="81">
        <v>173</v>
      </c>
      <c r="L859" s="82">
        <v>41339</v>
      </c>
      <c r="M859" s="83">
        <v>7.25</v>
      </c>
      <c r="N859" s="83">
        <v>0</v>
      </c>
      <c r="O859" s="83" t="str">
        <f>IF(COUNT(R852:R859)=COUNTIF(R852:R859,0),"Unanimidade",_xlfn.CONCAT(COUNTIF(R852:R859,0)," x ",COUNTIF(R852:R859,"&lt;&gt;0")))</f>
        <v>Unanimidade</v>
      </c>
      <c r="P859" s="39" t="s">
        <v>46</v>
      </c>
      <c r="Q859" s="40">
        <v>0</v>
      </c>
      <c r="R859" s="41">
        <f t="shared" si="20"/>
        <v>0</v>
      </c>
      <c r="S859" s="8">
        <f>1-Português!$T859</f>
        <v>1</v>
      </c>
      <c r="T859" s="8">
        <f>IF(Português!$R859&lt;&gt;0,1,0)</f>
        <v>0</v>
      </c>
      <c r="U859" s="135"/>
      <c r="V859" s="135"/>
      <c r="Y859" s="3"/>
    </row>
    <row r="860" spans="1:25" ht="15" customHeight="1" x14ac:dyDescent="0.3">
      <c r="A860" s="151"/>
      <c r="B860" s="53"/>
      <c r="C860" s="69"/>
      <c r="D860" s="54"/>
      <c r="E860" s="93"/>
      <c r="F860" s="94"/>
      <c r="G860" s="94"/>
      <c r="H860" s="99"/>
      <c r="I860" s="55"/>
      <c r="J860" s="151"/>
      <c r="K860" s="75">
        <v>172</v>
      </c>
      <c r="L860" s="76">
        <v>41290</v>
      </c>
      <c r="M860" s="77">
        <v>7.25</v>
      </c>
      <c r="N860" s="77">
        <v>0</v>
      </c>
      <c r="O860" s="77" t="str">
        <f>IF(COUNT(R860:R867)=COUNTIF(R860:R867,0),"Unanimidade",_xlfn.CONCAT(COUNTIF(R860:R867,0)," x ",COUNTIF(R860:R867,"&lt;&gt;0")))</f>
        <v>Unanimidade</v>
      </c>
      <c r="P860" s="35" t="s">
        <v>51</v>
      </c>
      <c r="Q860" s="36">
        <v>0</v>
      </c>
      <c r="R860" s="37">
        <f t="shared" si="20"/>
        <v>0</v>
      </c>
      <c r="S860" s="8">
        <f>1-Português!$T860</f>
        <v>1</v>
      </c>
      <c r="T860" s="8">
        <f>IF(Português!$R860&lt;&gt;0,1,0)</f>
        <v>0</v>
      </c>
      <c r="U860" s="135"/>
      <c r="V860" s="135"/>
      <c r="Y860" s="3"/>
    </row>
    <row r="861" spans="1:25" ht="15" customHeight="1" x14ac:dyDescent="0.3">
      <c r="A861" s="151"/>
      <c r="B861" s="56"/>
      <c r="C861" s="70"/>
      <c r="D861" s="43"/>
      <c r="E861" s="46"/>
      <c r="F861" s="90" t="str">
        <f>IF(M867=M868,"Manutenção em",IF(M867&gt;M868,"Aumento para","Redução para"))</f>
        <v>Manutenção em</v>
      </c>
      <c r="G861" s="47"/>
      <c r="H861" s="52"/>
      <c r="I861" s="57"/>
      <c r="J861" s="151"/>
      <c r="K861" s="78">
        <v>172</v>
      </c>
      <c r="L861" s="79">
        <v>41290</v>
      </c>
      <c r="M861" s="80">
        <v>7.25</v>
      </c>
      <c r="N861" s="80">
        <v>0</v>
      </c>
      <c r="O861" s="80" t="str">
        <f>IF(COUNT(R860:R867)=COUNTIF(R860:R867,0),"Unanimidade",_xlfn.CONCAT(COUNTIF(R860:R867,0)," x ",COUNTIF(R860:R867,"&lt;&gt;0")))</f>
        <v>Unanimidade</v>
      </c>
      <c r="P861" s="33" t="s">
        <v>52</v>
      </c>
      <c r="Q861" s="34">
        <v>0</v>
      </c>
      <c r="R861" s="38">
        <f t="shared" si="20"/>
        <v>0</v>
      </c>
      <c r="S861" s="8">
        <f>1-Português!$T861</f>
        <v>1</v>
      </c>
      <c r="T861" s="8">
        <f>IF(Português!$R861&lt;&gt;0,1,0)</f>
        <v>0</v>
      </c>
      <c r="U861" s="135"/>
      <c r="V861" s="135"/>
      <c r="Y861" s="3"/>
    </row>
    <row r="862" spans="1:25" ht="15" customHeight="1" x14ac:dyDescent="0.3">
      <c r="A862" s="151"/>
      <c r="B862" s="56"/>
      <c r="C862" s="45" t="s">
        <v>23</v>
      </c>
      <c r="D862" s="45"/>
      <c r="E862" s="190">
        <f>M860</f>
        <v>7.25</v>
      </c>
      <c r="F862" s="190"/>
      <c r="G862" s="190"/>
      <c r="H862" s="67"/>
      <c r="I862" s="57"/>
      <c r="J862" s="151"/>
      <c r="K862" s="78">
        <v>172</v>
      </c>
      <c r="L862" s="79">
        <v>41290</v>
      </c>
      <c r="M862" s="80">
        <v>7.25</v>
      </c>
      <c r="N862" s="80">
        <v>0</v>
      </c>
      <c r="O862" s="80" t="str">
        <f>IF(COUNT(R860:R867)=COUNTIF(R860:R867,0),"Unanimidade",_xlfn.CONCAT(COUNTIF(R860:R867,0)," x ",COUNTIF(R860:R867,"&lt;&gt;0")))</f>
        <v>Unanimidade</v>
      </c>
      <c r="P862" s="33" t="s">
        <v>53</v>
      </c>
      <c r="Q862" s="34">
        <v>0</v>
      </c>
      <c r="R862" s="38">
        <f t="shared" si="20"/>
        <v>0</v>
      </c>
      <c r="S862" s="8">
        <f>1-Português!$T862</f>
        <v>1</v>
      </c>
      <c r="T862" s="8">
        <f>IF(Português!$R862&lt;&gt;0,1,0)</f>
        <v>0</v>
      </c>
      <c r="U862" s="135"/>
      <c r="V862" s="135"/>
      <c r="Y862" s="3"/>
    </row>
    <row r="863" spans="1:25" ht="15" customHeight="1" x14ac:dyDescent="0.3">
      <c r="A863" s="151"/>
      <c r="B863" s="56"/>
      <c r="C863" s="191">
        <f>K860</f>
        <v>172</v>
      </c>
      <c r="D863" s="191"/>
      <c r="E863" s="190"/>
      <c r="F863" s="190"/>
      <c r="G863" s="190"/>
      <c r="H863" s="68" t="s">
        <v>25</v>
      </c>
      <c r="I863" s="57"/>
      <c r="J863" s="151"/>
      <c r="K863" s="78">
        <v>172</v>
      </c>
      <c r="L863" s="79">
        <v>41290</v>
      </c>
      <c r="M863" s="80">
        <v>7.25</v>
      </c>
      <c r="N863" s="80">
        <v>0</v>
      </c>
      <c r="O863" s="80" t="str">
        <f>IF(COUNT(R860:R867)=COUNTIF(R860:R867,0),"Unanimidade",_xlfn.CONCAT(COUNTIF(R860:R867,0)," x ",COUNTIF(R860:R867,"&lt;&gt;0")))</f>
        <v>Unanimidade</v>
      </c>
      <c r="P863" s="33" t="s">
        <v>49</v>
      </c>
      <c r="Q863" s="34">
        <v>0</v>
      </c>
      <c r="R863" s="38">
        <f t="shared" si="20"/>
        <v>0</v>
      </c>
      <c r="S863" s="8">
        <f>1-Português!$T863</f>
        <v>1</v>
      </c>
      <c r="T863" s="8">
        <f>IF(Português!$R863&lt;&gt;0,1,0)</f>
        <v>0</v>
      </c>
      <c r="U863" s="135"/>
      <c r="V863" s="135"/>
      <c r="Y863" s="3"/>
    </row>
    <row r="864" spans="1:25" ht="15" customHeight="1" x14ac:dyDescent="0.3">
      <c r="A864" s="151"/>
      <c r="B864" s="56"/>
      <c r="C864" s="191"/>
      <c r="D864" s="191"/>
      <c r="I864" s="57">
        <f>M869</f>
        <v>7.25</v>
      </c>
      <c r="J864" s="151"/>
      <c r="K864" s="78">
        <v>172</v>
      </c>
      <c r="L864" s="79">
        <v>41290</v>
      </c>
      <c r="M864" s="80">
        <v>7.25</v>
      </c>
      <c r="N864" s="80">
        <v>0</v>
      </c>
      <c r="O864" s="80" t="str">
        <f>IF(COUNT(R860:R867)=COUNTIF(R860:R867,0),"Unanimidade",_xlfn.CONCAT(COUNTIF(R860:R867,0)," x ",COUNTIF(R860:R867,"&lt;&gt;0")))</f>
        <v>Unanimidade</v>
      </c>
      <c r="P864" s="33" t="s">
        <v>56</v>
      </c>
      <c r="Q864" s="34">
        <v>0</v>
      </c>
      <c r="R864" s="38">
        <f t="shared" si="20"/>
        <v>0</v>
      </c>
      <c r="S864" s="8">
        <f>1-Português!$T864</f>
        <v>1</v>
      </c>
      <c r="T864" s="8">
        <f>IF(Português!$R864&lt;&gt;0,1,0)</f>
        <v>0</v>
      </c>
      <c r="U864" s="135"/>
      <c r="V864" s="135"/>
      <c r="Y864" s="3"/>
    </row>
    <row r="865" spans="1:41" ht="15" customHeight="1" x14ac:dyDescent="0.3">
      <c r="A865" s="151"/>
      <c r="B865" s="56"/>
      <c r="C865" s="44"/>
      <c r="D865" s="44"/>
      <c r="E865" s="72" t="s">
        <v>29</v>
      </c>
      <c r="F865" s="89" t="str">
        <f>IF(COUNT(R860:R868)=COUNTIF(R860:R868,0),"Unanimidade",_xlfn.CONCAT(COUNTIF(R860:R868,0)," x ",COUNTIF(R860:R868,"&lt;&gt;0")))</f>
        <v>Unanimidade</v>
      </c>
      <c r="G865" s="67"/>
      <c r="H865" s="67"/>
      <c r="I865" s="57">
        <f>M868</f>
        <v>7.25</v>
      </c>
      <c r="J865" s="151"/>
      <c r="K865" s="78">
        <v>172</v>
      </c>
      <c r="L865" s="79">
        <v>41290</v>
      </c>
      <c r="M865" s="80">
        <v>7.25</v>
      </c>
      <c r="N865" s="80">
        <v>0</v>
      </c>
      <c r="O865" s="80" t="str">
        <f>IF(COUNT(R860:R867)=COUNTIF(R860:R867,0),"Unanimidade",_xlfn.CONCAT(COUNTIF(R860:R867,0)," x ",COUNTIF(R860:R867,"&lt;&gt;0")))</f>
        <v>Unanimidade</v>
      </c>
      <c r="P865" s="33" t="s">
        <v>55</v>
      </c>
      <c r="Q865" s="34">
        <v>0</v>
      </c>
      <c r="R865" s="38">
        <f t="shared" si="20"/>
        <v>0</v>
      </c>
      <c r="S865" s="8">
        <f>1-Português!$T865</f>
        <v>1</v>
      </c>
      <c r="T865" s="8">
        <f>IF(Português!$R865&lt;&gt;0,1,0)</f>
        <v>0</v>
      </c>
      <c r="U865" s="135"/>
      <c r="V865" s="135"/>
      <c r="Y865" s="3"/>
    </row>
    <row r="866" spans="1:41" ht="15" customHeight="1" x14ac:dyDescent="0.3">
      <c r="A866" s="151"/>
      <c r="B866" s="56"/>
      <c r="C866" s="48">
        <f>L860</f>
        <v>41290</v>
      </c>
      <c r="D866" s="48"/>
      <c r="E866" s="72" t="s">
        <v>35</v>
      </c>
      <c r="F866" s="50">
        <f>M867-M868</f>
        <v>0</v>
      </c>
      <c r="G866" s="49"/>
      <c r="H866" s="51"/>
      <c r="I866" s="57">
        <f>M867</f>
        <v>7.25</v>
      </c>
      <c r="J866" s="151"/>
      <c r="K866" s="78">
        <v>172</v>
      </c>
      <c r="L866" s="79">
        <v>41290</v>
      </c>
      <c r="M866" s="80">
        <v>7.25</v>
      </c>
      <c r="N866" s="80">
        <v>0</v>
      </c>
      <c r="O866" s="80" t="str">
        <f>IF(COUNT(R860:R867)=COUNTIF(R860:R867,0),"Unanimidade",_xlfn.CONCAT(COUNTIF(R860:R867,0)," x ",COUNTIF(R860:R867,"&lt;&gt;0")))</f>
        <v>Unanimidade</v>
      </c>
      <c r="P866" s="33" t="s">
        <v>50</v>
      </c>
      <c r="Q866" s="34">
        <v>0</v>
      </c>
      <c r="R866" s="38">
        <f t="shared" si="20"/>
        <v>0</v>
      </c>
      <c r="S866" s="8">
        <f>1-Português!$T866</f>
        <v>1</v>
      </c>
      <c r="T866" s="8">
        <f>IF(Português!$R866&lt;&gt;0,1,0)</f>
        <v>0</v>
      </c>
      <c r="U866" s="135"/>
      <c r="V866" s="135"/>
      <c r="Y866" s="3"/>
    </row>
    <row r="867" spans="1:41" ht="15" customHeight="1" thickBot="1" x14ac:dyDescent="0.35">
      <c r="A867" s="151"/>
      <c r="B867" s="56"/>
      <c r="C867" s="70"/>
      <c r="D867" s="43"/>
      <c r="E867" s="43"/>
      <c r="F867" s="92"/>
      <c r="G867" s="50"/>
      <c r="H867" s="51"/>
      <c r="I867" s="57">
        <f>M866</f>
        <v>7.25</v>
      </c>
      <c r="J867" s="151"/>
      <c r="K867" s="81">
        <v>172</v>
      </c>
      <c r="L867" s="82">
        <v>41290</v>
      </c>
      <c r="M867" s="83">
        <v>7.25</v>
      </c>
      <c r="N867" s="83">
        <v>0</v>
      </c>
      <c r="O867" s="83" t="str">
        <f>IF(COUNT(R860:R867)=COUNTIF(R860:R867,0),"Unanimidade",_xlfn.CONCAT(COUNTIF(R860:R867,0)," x ",COUNTIF(R860:R867,"&lt;&gt;0")))</f>
        <v>Unanimidade</v>
      </c>
      <c r="P867" s="39" t="s">
        <v>46</v>
      </c>
      <c r="Q867" s="40">
        <v>0</v>
      </c>
      <c r="R867" s="41">
        <f t="shared" si="20"/>
        <v>0</v>
      </c>
      <c r="S867" s="8">
        <f>1-Português!$T867</f>
        <v>1</v>
      </c>
      <c r="T867" s="8">
        <f>IF(Português!$R867&lt;&gt;0,1,0)</f>
        <v>0</v>
      </c>
      <c r="U867" s="135"/>
      <c r="V867" s="135"/>
      <c r="Y867" s="3"/>
    </row>
    <row r="868" spans="1:41" ht="15" customHeight="1" x14ac:dyDescent="0.3">
      <c r="A868" s="151"/>
      <c r="B868" s="53"/>
      <c r="C868" s="69"/>
      <c r="D868" s="54"/>
      <c r="E868" s="93"/>
      <c r="F868" s="94"/>
      <c r="G868" s="94"/>
      <c r="H868" s="99"/>
      <c r="I868" s="55"/>
      <c r="J868" s="151"/>
      <c r="K868" s="75">
        <v>171</v>
      </c>
      <c r="L868" s="76">
        <v>41241</v>
      </c>
      <c r="M868" s="77">
        <v>7.25</v>
      </c>
      <c r="N868" s="77">
        <v>0</v>
      </c>
      <c r="O868" s="77" t="str">
        <f>IF(COUNT(R868:R875)=COUNTIF(R868:R875,0),"Unanimidade",_xlfn.CONCAT(COUNTIF(R868:R875,0)," x ",COUNTIF(R868:R875,"&lt;&gt;0")))</f>
        <v>Unanimidade</v>
      </c>
      <c r="P868" s="35" t="s">
        <v>51</v>
      </c>
      <c r="Q868" s="36">
        <v>0</v>
      </c>
      <c r="R868" s="37">
        <f t="shared" si="20"/>
        <v>0</v>
      </c>
      <c r="S868" s="8">
        <f>1-Português!$T868</f>
        <v>1</v>
      </c>
      <c r="T868" s="8">
        <f>IF(Português!$R868&lt;&gt;0,1,0)</f>
        <v>0</v>
      </c>
      <c r="U868" s="135"/>
      <c r="V868" s="135"/>
      <c r="Y868" s="3"/>
    </row>
    <row r="869" spans="1:41" ht="15" customHeight="1" x14ac:dyDescent="0.3">
      <c r="A869" s="151"/>
      <c r="B869" s="56"/>
      <c r="C869" s="70"/>
      <c r="D869" s="43"/>
      <c r="E869" s="46"/>
      <c r="F869" s="90" t="str">
        <f>IF(M875=M876,"Manutenção em",IF(M875&gt;M876,"Aumento para","Redução para"))</f>
        <v>Manutenção em</v>
      </c>
      <c r="G869" s="47"/>
      <c r="H869" s="52"/>
      <c r="I869" s="57"/>
      <c r="J869" s="151"/>
      <c r="K869" s="78">
        <v>171</v>
      </c>
      <c r="L869" s="79">
        <v>41241</v>
      </c>
      <c r="M869" s="80">
        <v>7.25</v>
      </c>
      <c r="N869" s="80">
        <v>0</v>
      </c>
      <c r="O869" s="80" t="str">
        <f>IF(COUNT(R868:R875)=COUNTIF(R868:R875,0),"Unanimidade",_xlfn.CONCAT(COUNTIF(R868:R875,0)," x ",COUNTIF(R868:R875,"&lt;&gt;0")))</f>
        <v>Unanimidade</v>
      </c>
      <c r="P869" s="33" t="s">
        <v>52</v>
      </c>
      <c r="Q869" s="34">
        <v>0</v>
      </c>
      <c r="R869" s="38">
        <f t="shared" si="20"/>
        <v>0</v>
      </c>
      <c r="S869" s="8">
        <f>1-Português!$T869</f>
        <v>1</v>
      </c>
      <c r="T869" s="8">
        <f>IF(Português!$R869&lt;&gt;0,1,0)</f>
        <v>0</v>
      </c>
      <c r="U869" s="135"/>
      <c r="V869" s="135"/>
      <c r="Y869" s="3"/>
    </row>
    <row r="870" spans="1:41" ht="15" customHeight="1" x14ac:dyDescent="0.3">
      <c r="A870" s="151"/>
      <c r="B870" s="56"/>
      <c r="C870" s="45" t="s">
        <v>23</v>
      </c>
      <c r="D870" s="45"/>
      <c r="E870" s="190">
        <f>M868</f>
        <v>7.25</v>
      </c>
      <c r="F870" s="190"/>
      <c r="G870" s="190"/>
      <c r="H870" s="67"/>
      <c r="I870" s="57"/>
      <c r="J870" s="151"/>
      <c r="K870" s="78">
        <v>171</v>
      </c>
      <c r="L870" s="79">
        <v>41241</v>
      </c>
      <c r="M870" s="80">
        <v>7.25</v>
      </c>
      <c r="N870" s="80">
        <v>0</v>
      </c>
      <c r="O870" s="80" t="str">
        <f>IF(COUNT(R868:R875)=COUNTIF(R868:R875,0),"Unanimidade",_xlfn.CONCAT(COUNTIF(R868:R875,0)," x ",COUNTIF(R868:R875,"&lt;&gt;0")))</f>
        <v>Unanimidade</v>
      </c>
      <c r="P870" s="33" t="s">
        <v>53</v>
      </c>
      <c r="Q870" s="34">
        <v>0</v>
      </c>
      <c r="R870" s="38">
        <f t="shared" si="20"/>
        <v>0</v>
      </c>
      <c r="S870" s="8">
        <f>1-Português!$T870</f>
        <v>1</v>
      </c>
      <c r="T870" s="8">
        <f>IF(Português!$R870&lt;&gt;0,1,0)</f>
        <v>0</v>
      </c>
      <c r="U870" s="135"/>
      <c r="V870" s="135"/>
      <c r="Y870" s="3"/>
    </row>
    <row r="871" spans="1:41" ht="15" customHeight="1" x14ac:dyDescent="0.3">
      <c r="A871" s="151"/>
      <c r="B871" s="56"/>
      <c r="C871" s="191">
        <f>K868</f>
        <v>171</v>
      </c>
      <c r="D871" s="191"/>
      <c r="E871" s="190"/>
      <c r="F871" s="190"/>
      <c r="G871" s="190"/>
      <c r="H871" s="68" t="s">
        <v>25</v>
      </c>
      <c r="I871" s="57"/>
      <c r="J871" s="151"/>
      <c r="K871" s="78">
        <v>171</v>
      </c>
      <c r="L871" s="79">
        <v>41241</v>
      </c>
      <c r="M871" s="80">
        <v>7.25</v>
      </c>
      <c r="N871" s="80">
        <v>0</v>
      </c>
      <c r="O871" s="80" t="str">
        <f>IF(COUNT(R868:R875)=COUNTIF(R868:R875,0),"Unanimidade",_xlfn.CONCAT(COUNTIF(R868:R875,0)," x ",COUNTIF(R868:R875,"&lt;&gt;0")))</f>
        <v>Unanimidade</v>
      </c>
      <c r="P871" s="33" t="s">
        <v>49</v>
      </c>
      <c r="Q871" s="34">
        <v>0</v>
      </c>
      <c r="R871" s="38">
        <f t="shared" si="20"/>
        <v>0</v>
      </c>
      <c r="S871" s="8">
        <f>1-Português!$T871</f>
        <v>1</v>
      </c>
      <c r="T871" s="8">
        <f>IF(Português!$R871&lt;&gt;0,1,0)</f>
        <v>0</v>
      </c>
      <c r="U871" s="135"/>
      <c r="V871" s="135"/>
      <c r="Y871" s="3"/>
    </row>
    <row r="872" spans="1:41" ht="15" customHeight="1" x14ac:dyDescent="0.3">
      <c r="A872" s="151"/>
      <c r="B872" s="56"/>
      <c r="C872" s="191"/>
      <c r="D872" s="191"/>
      <c r="I872" s="57">
        <f>M877</f>
        <v>7.25</v>
      </c>
      <c r="J872" s="151"/>
      <c r="K872" s="78">
        <v>171</v>
      </c>
      <c r="L872" s="79">
        <v>41241</v>
      </c>
      <c r="M872" s="80">
        <v>7.25</v>
      </c>
      <c r="N872" s="80">
        <v>0</v>
      </c>
      <c r="O872" s="80" t="str">
        <f>IF(COUNT(R868:R875)=COUNTIF(R868:R875,0),"Unanimidade",_xlfn.CONCAT(COUNTIF(R868:R875,0)," x ",COUNTIF(R868:R875,"&lt;&gt;0")))</f>
        <v>Unanimidade</v>
      </c>
      <c r="P872" s="33" t="s">
        <v>56</v>
      </c>
      <c r="Q872" s="34">
        <v>0</v>
      </c>
      <c r="R872" s="38">
        <f t="shared" si="20"/>
        <v>0</v>
      </c>
      <c r="S872" s="8">
        <f>1-Português!$T872</f>
        <v>1</v>
      </c>
      <c r="T872" s="8">
        <f>IF(Português!$R872&lt;&gt;0,1,0)</f>
        <v>0</v>
      </c>
      <c r="U872" s="135"/>
      <c r="V872" s="135"/>
      <c r="Y872" s="3"/>
    </row>
    <row r="873" spans="1:41" ht="15" customHeight="1" x14ac:dyDescent="0.3">
      <c r="A873" s="151"/>
      <c r="B873" s="56"/>
      <c r="C873" s="44"/>
      <c r="D873" s="44"/>
      <c r="E873" s="72" t="s">
        <v>29</v>
      </c>
      <c r="F873" s="89" t="str">
        <f>IF(COUNT(R868:R876)=COUNTIF(R868:R876,0),"Unanimidade",_xlfn.CONCAT(COUNTIF(R868:R876,0)," x ",COUNTIF(R868:R876,"&lt;&gt;0")))</f>
        <v>Unanimidade</v>
      </c>
      <c r="G873" s="67"/>
      <c r="H873" s="67"/>
      <c r="I873" s="57">
        <f>M876</f>
        <v>7.25</v>
      </c>
      <c r="J873" s="151"/>
      <c r="K873" s="78">
        <v>171</v>
      </c>
      <c r="L873" s="79">
        <v>41241</v>
      </c>
      <c r="M873" s="80">
        <v>7.25</v>
      </c>
      <c r="N873" s="80">
        <v>0</v>
      </c>
      <c r="O873" s="80" t="str">
        <f>IF(COUNT(R868:R875)=COUNTIF(R868:R875,0),"Unanimidade",_xlfn.CONCAT(COUNTIF(R868:R875,0)," x ",COUNTIF(R868:R875,"&lt;&gt;0")))</f>
        <v>Unanimidade</v>
      </c>
      <c r="P873" s="33" t="s">
        <v>55</v>
      </c>
      <c r="Q873" s="34">
        <v>0</v>
      </c>
      <c r="R873" s="38">
        <f t="shared" si="20"/>
        <v>0</v>
      </c>
      <c r="S873" s="8">
        <f>1-Português!$T873</f>
        <v>1</v>
      </c>
      <c r="T873" s="8">
        <f>IF(Português!$R873&lt;&gt;0,1,0)</f>
        <v>0</v>
      </c>
      <c r="U873" s="135"/>
      <c r="V873" s="135"/>
      <c r="Y873" s="3"/>
    </row>
    <row r="874" spans="1:41" ht="15" customHeight="1" x14ac:dyDescent="0.3">
      <c r="A874" s="151"/>
      <c r="B874" s="56"/>
      <c r="C874" s="48">
        <f>L868</f>
        <v>41241</v>
      </c>
      <c r="D874" s="48"/>
      <c r="E874" s="72" t="s">
        <v>35</v>
      </c>
      <c r="F874" s="50">
        <f>M875-M876</f>
        <v>0</v>
      </c>
      <c r="G874" s="49"/>
      <c r="H874" s="51"/>
      <c r="I874" s="57">
        <f>M875</f>
        <v>7.25</v>
      </c>
      <c r="J874" s="151"/>
      <c r="K874" s="78">
        <v>171</v>
      </c>
      <c r="L874" s="79">
        <v>41241</v>
      </c>
      <c r="M874" s="80">
        <v>7.25</v>
      </c>
      <c r="N874" s="80">
        <v>0</v>
      </c>
      <c r="O874" s="80" t="str">
        <f>IF(COUNT(R868:R875)=COUNTIF(R868:R875,0),"Unanimidade",_xlfn.CONCAT(COUNTIF(R868:R875,0)," x ",COUNTIF(R868:R875,"&lt;&gt;0")))</f>
        <v>Unanimidade</v>
      </c>
      <c r="P874" s="33" t="s">
        <v>50</v>
      </c>
      <c r="Q874" s="34">
        <v>0</v>
      </c>
      <c r="R874" s="38">
        <f t="shared" si="20"/>
        <v>0</v>
      </c>
      <c r="S874" s="8">
        <f>1-Português!$T874</f>
        <v>1</v>
      </c>
      <c r="T874" s="8">
        <f>IF(Português!$R874&lt;&gt;0,1,0)</f>
        <v>0</v>
      </c>
      <c r="U874" s="135"/>
      <c r="V874" s="135"/>
      <c r="Y874" s="3"/>
    </row>
    <row r="875" spans="1:41" ht="15" customHeight="1" thickBot="1" x14ac:dyDescent="0.35">
      <c r="A875" s="151"/>
      <c r="B875" s="56"/>
      <c r="C875" s="70"/>
      <c r="D875" s="43"/>
      <c r="E875" s="43"/>
      <c r="F875" s="92"/>
      <c r="G875" s="50"/>
      <c r="H875" s="51"/>
      <c r="I875" s="57">
        <f>M874</f>
        <v>7.25</v>
      </c>
      <c r="J875" s="151"/>
      <c r="K875" s="81">
        <v>171</v>
      </c>
      <c r="L875" s="82">
        <v>41241</v>
      </c>
      <c r="M875" s="83">
        <v>7.25</v>
      </c>
      <c r="N875" s="83">
        <v>0</v>
      </c>
      <c r="O875" s="83" t="str">
        <f>IF(COUNT(R868:R875)=COUNTIF(R868:R875,0),"Unanimidade",_xlfn.CONCAT(COUNTIF(R868:R875,0)," x ",COUNTIF(R868:R875,"&lt;&gt;0")))</f>
        <v>Unanimidade</v>
      </c>
      <c r="P875" s="39" t="s">
        <v>46</v>
      </c>
      <c r="Q875" s="40">
        <v>0</v>
      </c>
      <c r="R875" s="41">
        <f t="shared" si="20"/>
        <v>0</v>
      </c>
      <c r="S875" s="8">
        <f>1-Português!$T875</f>
        <v>1</v>
      </c>
      <c r="T875" s="8">
        <f>IF(Português!$R875&lt;&gt;0,1,0)</f>
        <v>0</v>
      </c>
      <c r="U875" s="135"/>
      <c r="V875" s="135"/>
      <c r="Y875" s="3"/>
    </row>
    <row r="876" spans="1:41" ht="15" customHeight="1" x14ac:dyDescent="0.25">
      <c r="A876" s="151"/>
      <c r="B876" s="53"/>
      <c r="C876" s="69"/>
      <c r="D876" s="54"/>
      <c r="E876" s="93"/>
      <c r="F876" s="94"/>
      <c r="G876" s="94"/>
      <c r="H876" s="99"/>
      <c r="I876" s="55"/>
      <c r="J876" s="151"/>
      <c r="K876" s="75">
        <v>170</v>
      </c>
      <c r="L876" s="76">
        <v>41192</v>
      </c>
      <c r="M876" s="77">
        <v>7.25</v>
      </c>
      <c r="N876" s="77">
        <v>-0.25</v>
      </c>
      <c r="O876" s="77" t="str">
        <f>IF(COUNT(R876:R883)=COUNTIF(R876:R883,0),"Unanimidade",_xlfn.CONCAT(COUNTIF(R876:R883,0)," x ",COUNTIF(R876:R883,"&lt;&gt;0")))</f>
        <v>5 x 3</v>
      </c>
      <c r="P876" s="35" t="s">
        <v>51</v>
      </c>
      <c r="Q876" s="36">
        <v>-0.25</v>
      </c>
      <c r="R876" s="37">
        <f t="shared" si="20"/>
        <v>0</v>
      </c>
      <c r="S876" s="8">
        <f>1-Português!$T876</f>
        <v>1</v>
      </c>
      <c r="T876" s="8">
        <f>IF(Português!$R876&lt;&gt;0,1,0)</f>
        <v>0</v>
      </c>
      <c r="U876" s="135"/>
      <c r="V876" s="135"/>
      <c r="Y876" s="12"/>
      <c r="AA876" s="196" t="s">
        <v>57</v>
      </c>
      <c r="AB876" s="196"/>
      <c r="AC876" s="196"/>
      <c r="AD876" s="196"/>
      <c r="AE876" s="196"/>
      <c r="AF876" s="196"/>
      <c r="AG876" s="196"/>
      <c r="AH876" s="196"/>
      <c r="AI876" s="196"/>
      <c r="AJ876" s="196"/>
      <c r="AK876" s="196"/>
      <c r="AL876" s="196"/>
      <c r="AM876" s="196"/>
      <c r="AN876" s="196"/>
      <c r="AO876" s="196"/>
    </row>
    <row r="877" spans="1:41" ht="15" customHeight="1" x14ac:dyDescent="0.25">
      <c r="A877" s="151"/>
      <c r="B877" s="56"/>
      <c r="C877" s="70"/>
      <c r="D877" s="43"/>
      <c r="E877" s="46"/>
      <c r="F877" s="90" t="str">
        <f>IF(M883=M884,"Manutenção em",IF(M883&gt;M884,"Aumento para","Redução para"))</f>
        <v>Redução para</v>
      </c>
      <c r="G877" s="47"/>
      <c r="H877" s="52"/>
      <c r="I877" s="57"/>
      <c r="J877" s="151"/>
      <c r="K877" s="78">
        <v>170</v>
      </c>
      <c r="L877" s="79">
        <v>41192</v>
      </c>
      <c r="M877" s="80">
        <v>7.25</v>
      </c>
      <c r="N877" s="80">
        <v>-0.25</v>
      </c>
      <c r="O877" s="80" t="str">
        <f>IF(COUNT(R876:R883)=COUNTIF(R876:R883,0),"Unanimidade",_xlfn.CONCAT(COUNTIF(R876:R883,0)," x ",COUNTIF(R876:R883,"&lt;&gt;0")))</f>
        <v>5 x 3</v>
      </c>
      <c r="P877" s="33" t="s">
        <v>52</v>
      </c>
      <c r="Q877" s="34">
        <v>-0.25</v>
      </c>
      <c r="R877" s="38">
        <f t="shared" si="20"/>
        <v>0</v>
      </c>
      <c r="S877" s="8">
        <f>1-Português!$T877</f>
        <v>1</v>
      </c>
      <c r="T877" s="8">
        <f>IF(Português!$R877&lt;&gt;0,1,0)</f>
        <v>0</v>
      </c>
      <c r="U877" s="135"/>
      <c r="V877" s="135"/>
      <c r="Y877" s="12"/>
      <c r="AA877" s="196"/>
      <c r="AB877" s="196"/>
      <c r="AC877" s="196"/>
      <c r="AD877" s="196"/>
      <c r="AE877" s="196"/>
      <c r="AF877" s="196"/>
      <c r="AG877" s="196"/>
      <c r="AH877" s="196"/>
      <c r="AI877" s="196"/>
      <c r="AJ877" s="196"/>
      <c r="AK877" s="196"/>
      <c r="AL877" s="196"/>
      <c r="AM877" s="196"/>
      <c r="AN877" s="196"/>
      <c r="AO877" s="196"/>
    </row>
    <row r="878" spans="1:41" ht="15" customHeight="1" x14ac:dyDescent="0.25">
      <c r="A878" s="151"/>
      <c r="B878" s="56"/>
      <c r="C878" s="45" t="s">
        <v>23</v>
      </c>
      <c r="D878" s="45"/>
      <c r="E878" s="190">
        <f>M876</f>
        <v>7.25</v>
      </c>
      <c r="F878" s="190"/>
      <c r="G878" s="190"/>
      <c r="H878" s="67"/>
      <c r="I878" s="57"/>
      <c r="J878" s="151"/>
      <c r="K878" s="78">
        <v>170</v>
      </c>
      <c r="L878" s="79">
        <v>41192</v>
      </c>
      <c r="M878" s="80">
        <v>7.25</v>
      </c>
      <c r="N878" s="80">
        <v>-0.25</v>
      </c>
      <c r="O878" s="80" t="str">
        <f>IF(COUNT(R876:R883)=COUNTIF(R876:R883,0),"Unanimidade",_xlfn.CONCAT(COUNTIF(R876:R883,0)," x ",COUNTIF(R876:R883,"&lt;&gt;0")))</f>
        <v>5 x 3</v>
      </c>
      <c r="P878" s="33" t="s">
        <v>53</v>
      </c>
      <c r="Q878" s="34">
        <v>-0.25</v>
      </c>
      <c r="R878" s="38">
        <f t="shared" si="20"/>
        <v>0</v>
      </c>
      <c r="S878" s="8">
        <f>1-Português!$T878</f>
        <v>1</v>
      </c>
      <c r="T878" s="8">
        <f>IF(Português!$R878&lt;&gt;0,1,0)</f>
        <v>0</v>
      </c>
      <c r="U878" s="135"/>
      <c r="V878" s="135"/>
      <c r="Y878" s="12"/>
      <c r="AA878" s="196"/>
      <c r="AB878" s="196"/>
      <c r="AC878" s="196"/>
      <c r="AD878" s="196"/>
      <c r="AE878" s="196"/>
      <c r="AF878" s="196"/>
      <c r="AG878" s="196"/>
      <c r="AH878" s="196"/>
      <c r="AI878" s="196"/>
      <c r="AJ878" s="196"/>
      <c r="AK878" s="196"/>
      <c r="AL878" s="196"/>
      <c r="AM878" s="196"/>
      <c r="AN878" s="196"/>
      <c r="AO878" s="196"/>
    </row>
    <row r="879" spans="1:41" ht="15" customHeight="1" x14ac:dyDescent="0.25">
      <c r="A879" s="151"/>
      <c r="B879" s="56"/>
      <c r="C879" s="191">
        <f>K876</f>
        <v>170</v>
      </c>
      <c r="D879" s="191"/>
      <c r="E879" s="190"/>
      <c r="F879" s="190"/>
      <c r="G879" s="190"/>
      <c r="H879" s="68" t="s">
        <v>25</v>
      </c>
      <c r="I879" s="57"/>
      <c r="J879" s="151"/>
      <c r="K879" s="78">
        <v>170</v>
      </c>
      <c r="L879" s="79">
        <v>41192</v>
      </c>
      <c r="M879" s="80">
        <v>7.25</v>
      </c>
      <c r="N879" s="80">
        <v>-0.25</v>
      </c>
      <c r="O879" s="80" t="str">
        <f>IF(COUNT(R876:R883)=COUNTIF(R876:R883,0),"Unanimidade",_xlfn.CONCAT(COUNTIF(R876:R883,0)," x ",COUNTIF(R876:R883,"&lt;&gt;0")))</f>
        <v>5 x 3</v>
      </c>
      <c r="P879" s="33" t="s">
        <v>49</v>
      </c>
      <c r="Q879" s="34">
        <v>0</v>
      </c>
      <c r="R879" s="38">
        <f t="shared" si="20"/>
        <v>0.25</v>
      </c>
      <c r="S879" s="8">
        <f>1-Português!$T879</f>
        <v>0</v>
      </c>
      <c r="T879" s="8">
        <f>IF(Português!$R879&lt;&gt;0,1,0)</f>
        <v>1</v>
      </c>
      <c r="U879" s="135"/>
      <c r="V879" s="135"/>
      <c r="Y879" s="12"/>
      <c r="AA879" s="196"/>
      <c r="AB879" s="196"/>
      <c r="AC879" s="196"/>
      <c r="AD879" s="196"/>
      <c r="AE879" s="196"/>
      <c r="AF879" s="196"/>
      <c r="AG879" s="196"/>
      <c r="AH879" s="196"/>
      <c r="AI879" s="196"/>
      <c r="AJ879" s="196"/>
      <c r="AK879" s="196"/>
      <c r="AL879" s="196"/>
      <c r="AM879" s="196"/>
      <c r="AN879" s="196"/>
      <c r="AO879" s="196"/>
    </row>
    <row r="880" spans="1:41" ht="15" customHeight="1" x14ac:dyDescent="0.25">
      <c r="A880" s="151"/>
      <c r="B880" s="56"/>
      <c r="C880" s="191"/>
      <c r="D880" s="191"/>
      <c r="I880" s="57">
        <f>M885</f>
        <v>7.5</v>
      </c>
      <c r="J880" s="151"/>
      <c r="K880" s="78">
        <v>170</v>
      </c>
      <c r="L880" s="79">
        <v>41192</v>
      </c>
      <c r="M880" s="80">
        <v>7.25</v>
      </c>
      <c r="N880" s="80">
        <v>-0.25</v>
      </c>
      <c r="O880" s="80" t="str">
        <f>IF(COUNT(R876:R883)=COUNTIF(R876:R883,0),"Unanimidade",_xlfn.CONCAT(COUNTIF(R876:R883,0)," x ",COUNTIF(R876:R883,"&lt;&gt;0")))</f>
        <v>5 x 3</v>
      </c>
      <c r="P880" s="33" t="s">
        <v>56</v>
      </c>
      <c r="Q880" s="34">
        <v>0</v>
      </c>
      <c r="R880" s="38">
        <f t="shared" si="20"/>
        <v>0.25</v>
      </c>
      <c r="S880" s="8">
        <f>1-Português!$T880</f>
        <v>0</v>
      </c>
      <c r="T880" s="8">
        <f>IF(Português!$R880&lt;&gt;0,1,0)</f>
        <v>1</v>
      </c>
      <c r="U880" s="135"/>
      <c r="V880" s="135"/>
      <c r="Y880" s="12"/>
      <c r="AA880" s="196"/>
      <c r="AB880" s="196"/>
      <c r="AC880" s="196"/>
      <c r="AD880" s="196"/>
      <c r="AE880" s="196"/>
      <c r="AF880" s="196"/>
      <c r="AG880" s="196"/>
      <c r="AH880" s="196"/>
      <c r="AI880" s="196"/>
      <c r="AJ880" s="196"/>
      <c r="AK880" s="196"/>
      <c r="AL880" s="196"/>
      <c r="AM880" s="196"/>
      <c r="AN880" s="196"/>
      <c r="AO880" s="196"/>
    </row>
    <row r="881" spans="1:41" ht="15" customHeight="1" x14ac:dyDescent="0.25">
      <c r="A881" s="151"/>
      <c r="B881" s="56"/>
      <c r="C881" s="44"/>
      <c r="D881" s="44"/>
      <c r="E881" s="72" t="s">
        <v>29</v>
      </c>
      <c r="F881" s="89" t="str">
        <f>IF(COUNT(R876:R883)=COUNTIF(R876:R883,0),"Unanimidade",_xlfn.CONCAT(COUNTIF(R876:R883,0)," x ",COUNTIF(R876:R883,"&lt;&gt;0")))</f>
        <v>5 x 3</v>
      </c>
      <c r="G881" s="67"/>
      <c r="H881" s="67"/>
      <c r="I881" s="57">
        <f>M884</f>
        <v>7.5</v>
      </c>
      <c r="J881" s="151"/>
      <c r="K881" s="78">
        <v>170</v>
      </c>
      <c r="L881" s="79">
        <v>41192</v>
      </c>
      <c r="M881" s="80">
        <v>7.25</v>
      </c>
      <c r="N881" s="80">
        <v>-0.25</v>
      </c>
      <c r="O881" s="80" t="str">
        <f>IF(COUNT(R876:R883)=COUNTIF(R876:R883,0),"Unanimidade",_xlfn.CONCAT(COUNTIF(R876:R883,0)," x ",COUNTIF(R876:R883,"&lt;&gt;0")))</f>
        <v>5 x 3</v>
      </c>
      <c r="P881" s="33" t="s">
        <v>55</v>
      </c>
      <c r="Q881" s="34">
        <v>-0.25</v>
      </c>
      <c r="R881" s="38">
        <f t="shared" si="20"/>
        <v>0</v>
      </c>
      <c r="S881" s="8">
        <f>1-Português!$T881</f>
        <v>1</v>
      </c>
      <c r="T881" s="8">
        <f>IF(Português!$R881&lt;&gt;0,1,0)</f>
        <v>0</v>
      </c>
      <c r="U881" s="135"/>
      <c r="V881" s="135"/>
      <c r="Y881" s="12"/>
      <c r="AA881" s="196"/>
      <c r="AB881" s="196"/>
      <c r="AC881" s="196"/>
      <c r="AD881" s="196"/>
      <c r="AE881" s="196"/>
      <c r="AF881" s="196"/>
      <c r="AG881" s="196"/>
      <c r="AH881" s="196"/>
      <c r="AI881" s="196"/>
      <c r="AJ881" s="196"/>
      <c r="AK881" s="196"/>
      <c r="AL881" s="196"/>
      <c r="AM881" s="196"/>
      <c r="AN881" s="196"/>
      <c r="AO881" s="196"/>
    </row>
    <row r="882" spans="1:41" ht="15" customHeight="1" x14ac:dyDescent="0.25">
      <c r="A882" s="151"/>
      <c r="B882" s="56"/>
      <c r="C882" s="48">
        <f>L876</f>
        <v>41192</v>
      </c>
      <c r="D882" s="48"/>
      <c r="E882" s="72" t="s">
        <v>35</v>
      </c>
      <c r="F882" s="50">
        <f>M883-M884</f>
        <v>-0.25</v>
      </c>
      <c r="G882" s="49"/>
      <c r="H882" s="51"/>
      <c r="I882" s="57">
        <f>M883</f>
        <v>7.25</v>
      </c>
      <c r="J882" s="151"/>
      <c r="K882" s="78">
        <v>170</v>
      </c>
      <c r="L882" s="79">
        <v>41192</v>
      </c>
      <c r="M882" s="80">
        <v>7.25</v>
      </c>
      <c r="N882" s="80">
        <v>-0.25</v>
      </c>
      <c r="O882" s="80" t="str">
        <f>IF(COUNT(R876:R883)=COUNTIF(R876:R883,0),"Unanimidade",_xlfn.CONCAT(COUNTIF(R876:R883,0)," x ",COUNTIF(R876:R883,"&lt;&gt;0")))</f>
        <v>5 x 3</v>
      </c>
      <c r="P882" s="33" t="s">
        <v>50</v>
      </c>
      <c r="Q882" s="34">
        <v>-0.25</v>
      </c>
      <c r="R882" s="38">
        <f t="shared" si="20"/>
        <v>0</v>
      </c>
      <c r="S882" s="8">
        <f>1-Português!$T882</f>
        <v>1</v>
      </c>
      <c r="T882" s="8">
        <f>IF(Português!$R882&lt;&gt;0,1,0)</f>
        <v>0</v>
      </c>
      <c r="U882" s="135"/>
      <c r="V882" s="135"/>
      <c r="Y882" s="12"/>
      <c r="AA882" s="196"/>
      <c r="AB882" s="196"/>
      <c r="AC882" s="196"/>
      <c r="AD882" s="196"/>
      <c r="AE882" s="196"/>
      <c r="AF882" s="196"/>
      <c r="AG882" s="196"/>
      <c r="AH882" s="196"/>
      <c r="AI882" s="196"/>
      <c r="AJ882" s="196"/>
      <c r="AK882" s="196"/>
      <c r="AL882" s="196"/>
      <c r="AM882" s="196"/>
      <c r="AN882" s="196"/>
      <c r="AO882" s="196"/>
    </row>
    <row r="883" spans="1:41" ht="15" customHeight="1" thickBot="1" x14ac:dyDescent="0.3">
      <c r="A883" s="151"/>
      <c r="B883" s="56"/>
      <c r="C883" s="70"/>
      <c r="D883" s="43"/>
      <c r="E883" s="43"/>
      <c r="F883" s="92"/>
      <c r="G883" s="50"/>
      <c r="H883" s="51"/>
      <c r="I883" s="57">
        <f>M882</f>
        <v>7.25</v>
      </c>
      <c r="J883" s="151"/>
      <c r="K883" s="81">
        <v>170</v>
      </c>
      <c r="L883" s="82">
        <v>41192</v>
      </c>
      <c r="M883" s="83">
        <v>7.25</v>
      </c>
      <c r="N883" s="83">
        <v>-0.25</v>
      </c>
      <c r="O883" s="83" t="str">
        <f>IF(COUNT(R876:R883)=COUNTIF(R876:R883,0),"Unanimidade",_xlfn.CONCAT(COUNTIF(R876:R883,0)," x ",COUNTIF(R876:R883,"&lt;&gt;0")))</f>
        <v>5 x 3</v>
      </c>
      <c r="P883" s="39" t="s">
        <v>46</v>
      </c>
      <c r="Q883" s="40">
        <v>0</v>
      </c>
      <c r="R883" s="41">
        <f t="shared" si="20"/>
        <v>0.25</v>
      </c>
      <c r="S883" s="8">
        <f>1-Português!$T883</f>
        <v>0</v>
      </c>
      <c r="T883" s="8">
        <f>IF(Português!$R883&lt;&gt;0,1,0)</f>
        <v>1</v>
      </c>
      <c r="U883" s="135"/>
      <c r="V883" s="135"/>
      <c r="Y883" s="12"/>
      <c r="AA883" s="196"/>
      <c r="AB883" s="196"/>
      <c r="AC883" s="196"/>
      <c r="AD883" s="196"/>
      <c r="AE883" s="196"/>
      <c r="AF883" s="196"/>
      <c r="AG883" s="196"/>
      <c r="AH883" s="196"/>
      <c r="AI883" s="196"/>
      <c r="AJ883" s="196"/>
      <c r="AK883" s="196"/>
      <c r="AL883" s="196"/>
      <c r="AM883" s="196"/>
      <c r="AN883" s="196"/>
      <c r="AO883" s="196"/>
    </row>
    <row r="884" spans="1:41" ht="15" customHeight="1" x14ac:dyDescent="0.3">
      <c r="A884" s="151"/>
      <c r="B884" s="53"/>
      <c r="C884" s="69"/>
      <c r="D884" s="54"/>
      <c r="E884" s="93"/>
      <c r="F884" s="94"/>
      <c r="G884" s="94"/>
      <c r="H884" s="99"/>
      <c r="I884" s="55"/>
      <c r="J884" s="151"/>
      <c r="K884" s="75">
        <v>169</v>
      </c>
      <c r="L884" s="76">
        <v>41150</v>
      </c>
      <c r="M884" s="77">
        <v>7.5</v>
      </c>
      <c r="N884" s="77">
        <v>-0.5</v>
      </c>
      <c r="O884" s="77" t="str">
        <f>IF(COUNT(R884:R891)=COUNTIF(R884:R891,0),"Unanimidade",_xlfn.CONCAT(COUNTIF(R884:R891,0)," x ",COUNTIF(R884:R891,"&lt;&gt;0")))</f>
        <v>Unanimidade</v>
      </c>
      <c r="P884" s="35" t="s">
        <v>51</v>
      </c>
      <c r="Q884" s="36">
        <v>-0.5</v>
      </c>
      <c r="R884" s="37">
        <f t="shared" si="20"/>
        <v>0</v>
      </c>
      <c r="S884" s="8">
        <f>1-Português!$T884</f>
        <v>1</v>
      </c>
      <c r="T884" s="8">
        <f>IF(Português!$R884&lt;&gt;0,1,0)</f>
        <v>0</v>
      </c>
      <c r="U884" s="135"/>
      <c r="V884" s="135"/>
      <c r="Y884" s="3"/>
    </row>
    <row r="885" spans="1:41" ht="15" customHeight="1" x14ac:dyDescent="0.3">
      <c r="A885" s="151"/>
      <c r="B885" s="56"/>
      <c r="C885" s="70"/>
      <c r="D885" s="43"/>
      <c r="E885" s="46"/>
      <c r="F885" s="90" t="str">
        <f>IF(M891=M892,"Manutenção em",IF(M891&gt;M892,"Aumento para","Redução para"))</f>
        <v>Redução para</v>
      </c>
      <c r="G885" s="47"/>
      <c r="H885" s="52"/>
      <c r="I885" s="57"/>
      <c r="J885" s="151"/>
      <c r="K885" s="78">
        <v>169</v>
      </c>
      <c r="L885" s="79">
        <v>41150</v>
      </c>
      <c r="M885" s="80">
        <v>7.5</v>
      </c>
      <c r="N885" s="80">
        <v>-0.5</v>
      </c>
      <c r="O885" s="80" t="str">
        <f>IF(COUNT(R884:R891)=COUNTIF(R884:R891,0),"Unanimidade",_xlfn.CONCAT(COUNTIF(R884:R891,0)," x ",COUNTIF(R884:R891,"&lt;&gt;0")))</f>
        <v>Unanimidade</v>
      </c>
      <c r="P885" s="33" t="s">
        <v>52</v>
      </c>
      <c r="Q885" s="34">
        <v>-0.5</v>
      </c>
      <c r="R885" s="38">
        <f t="shared" si="20"/>
        <v>0</v>
      </c>
      <c r="S885" s="8">
        <f>1-Português!$T885</f>
        <v>1</v>
      </c>
      <c r="T885" s="8">
        <f>IF(Português!$R885&lt;&gt;0,1,0)</f>
        <v>0</v>
      </c>
      <c r="U885" s="135"/>
      <c r="V885" s="135"/>
      <c r="Y885" s="3"/>
    </row>
    <row r="886" spans="1:41" ht="15" customHeight="1" x14ac:dyDescent="0.3">
      <c r="A886" s="151"/>
      <c r="B886" s="56"/>
      <c r="C886" s="45" t="s">
        <v>23</v>
      </c>
      <c r="D886" s="45"/>
      <c r="E886" s="190">
        <f>M884</f>
        <v>7.5</v>
      </c>
      <c r="F886" s="190"/>
      <c r="G886" s="190"/>
      <c r="H886" s="67"/>
      <c r="I886" s="57"/>
      <c r="J886" s="151"/>
      <c r="K886" s="78">
        <v>169</v>
      </c>
      <c r="L886" s="79">
        <v>41150</v>
      </c>
      <c r="M886" s="80">
        <v>7.5</v>
      </c>
      <c r="N886" s="80">
        <v>-0.5</v>
      </c>
      <c r="O886" s="80" t="str">
        <f>IF(COUNT(R884:R891)=COUNTIF(R884:R891,0),"Unanimidade",_xlfn.CONCAT(COUNTIF(R884:R891,0)," x ",COUNTIF(R884:R891,"&lt;&gt;0")))</f>
        <v>Unanimidade</v>
      </c>
      <c r="P886" s="33" t="s">
        <v>53</v>
      </c>
      <c r="Q886" s="34">
        <v>-0.5</v>
      </c>
      <c r="R886" s="38">
        <f t="shared" si="20"/>
        <v>0</v>
      </c>
      <c r="S886" s="8">
        <f>1-Português!$T886</f>
        <v>1</v>
      </c>
      <c r="T886" s="8">
        <f>IF(Português!$R886&lt;&gt;0,1,0)</f>
        <v>0</v>
      </c>
      <c r="U886" s="135"/>
      <c r="V886" s="135"/>
      <c r="Y886" s="3"/>
    </row>
    <row r="887" spans="1:41" ht="15" customHeight="1" x14ac:dyDescent="0.3">
      <c r="A887" s="151"/>
      <c r="B887" s="56"/>
      <c r="C887" s="191">
        <f>K884</f>
        <v>169</v>
      </c>
      <c r="D887" s="191"/>
      <c r="E887" s="190"/>
      <c r="F887" s="190"/>
      <c r="G887" s="190"/>
      <c r="H887" s="68" t="s">
        <v>25</v>
      </c>
      <c r="I887" s="57"/>
      <c r="J887" s="151"/>
      <c r="K887" s="78">
        <v>169</v>
      </c>
      <c r="L887" s="79">
        <v>41150</v>
      </c>
      <c r="M887" s="80">
        <v>7.5</v>
      </c>
      <c r="N887" s="80">
        <v>-0.5</v>
      </c>
      <c r="O887" s="80" t="str">
        <f>IF(COUNT(R884:R891)=COUNTIF(R884:R891,0),"Unanimidade",_xlfn.CONCAT(COUNTIF(R884:R891,0)," x ",COUNTIF(R884:R891,"&lt;&gt;0")))</f>
        <v>Unanimidade</v>
      </c>
      <c r="P887" s="33" t="s">
        <v>49</v>
      </c>
      <c r="Q887" s="34">
        <v>-0.5</v>
      </c>
      <c r="R887" s="38">
        <f t="shared" si="20"/>
        <v>0</v>
      </c>
      <c r="S887" s="8">
        <f>1-Português!$T887</f>
        <v>1</v>
      </c>
      <c r="T887" s="8">
        <f>IF(Português!$R887&lt;&gt;0,1,0)</f>
        <v>0</v>
      </c>
      <c r="U887" s="135"/>
      <c r="V887" s="135"/>
      <c r="Y887" s="3"/>
    </row>
    <row r="888" spans="1:41" ht="15" customHeight="1" x14ac:dyDescent="0.3">
      <c r="A888" s="151"/>
      <c r="B888" s="56"/>
      <c r="C888" s="191"/>
      <c r="D888" s="191"/>
      <c r="I888" s="57">
        <f>M893</f>
        <v>8</v>
      </c>
      <c r="J888" s="151"/>
      <c r="K888" s="78">
        <v>169</v>
      </c>
      <c r="L888" s="79">
        <v>41150</v>
      </c>
      <c r="M888" s="80">
        <v>7.5</v>
      </c>
      <c r="N888" s="80">
        <v>-0.5</v>
      </c>
      <c r="O888" s="80" t="str">
        <f>IF(COUNT(R884:R891)=COUNTIF(R884:R891,0),"Unanimidade",_xlfn.CONCAT(COUNTIF(R884:R891,0)," x ",COUNTIF(R884:R891,"&lt;&gt;0")))</f>
        <v>Unanimidade</v>
      </c>
      <c r="P888" s="33" t="s">
        <v>56</v>
      </c>
      <c r="Q888" s="34">
        <v>-0.5</v>
      </c>
      <c r="R888" s="38">
        <f t="shared" si="20"/>
        <v>0</v>
      </c>
      <c r="S888" s="8">
        <f>1-Português!$T888</f>
        <v>1</v>
      </c>
      <c r="T888" s="8">
        <f>IF(Português!$R888&lt;&gt;0,1,0)</f>
        <v>0</v>
      </c>
      <c r="U888" s="135"/>
      <c r="V888" s="135"/>
      <c r="Y888" s="3"/>
    </row>
    <row r="889" spans="1:41" ht="15" customHeight="1" x14ac:dyDescent="0.3">
      <c r="A889" s="151"/>
      <c r="B889" s="56"/>
      <c r="C889" s="44"/>
      <c r="D889" s="44"/>
      <c r="E889" s="72" t="s">
        <v>29</v>
      </c>
      <c r="F889" s="89" t="str">
        <f>IF(COUNT(R884:R892)=COUNTIF(R884:R892,0),"Unanimidade",_xlfn.CONCAT(COUNTIF(R884:R892,0)," x ",COUNTIF(R884:R892,"&lt;&gt;0")))</f>
        <v>Unanimidade</v>
      </c>
      <c r="G889" s="67"/>
      <c r="H889" s="67"/>
      <c r="I889" s="57">
        <f>M892</f>
        <v>8</v>
      </c>
      <c r="J889" s="151"/>
      <c r="K889" s="78">
        <v>169</v>
      </c>
      <c r="L889" s="79">
        <v>41150</v>
      </c>
      <c r="M889" s="80">
        <v>7.5</v>
      </c>
      <c r="N889" s="80">
        <v>-0.5</v>
      </c>
      <c r="O889" s="80" t="str">
        <f>IF(COUNT(R884:R891)=COUNTIF(R884:R891,0),"Unanimidade",_xlfn.CONCAT(COUNTIF(R884:R891,0)," x ",COUNTIF(R884:R891,"&lt;&gt;0")))</f>
        <v>Unanimidade</v>
      </c>
      <c r="P889" s="33" t="s">
        <v>55</v>
      </c>
      <c r="Q889" s="34">
        <v>-0.5</v>
      </c>
      <c r="R889" s="38">
        <f t="shared" si="20"/>
        <v>0</v>
      </c>
      <c r="S889" s="8">
        <f>1-Português!$T889</f>
        <v>1</v>
      </c>
      <c r="T889" s="8">
        <f>IF(Português!$R889&lt;&gt;0,1,0)</f>
        <v>0</v>
      </c>
      <c r="U889" s="135"/>
      <c r="V889" s="135"/>
      <c r="Y889" s="3"/>
    </row>
    <row r="890" spans="1:41" ht="15" customHeight="1" x14ac:dyDescent="0.3">
      <c r="A890" s="151"/>
      <c r="B890" s="56"/>
      <c r="C890" s="48">
        <f>L884</f>
        <v>41150</v>
      </c>
      <c r="D890" s="48"/>
      <c r="E890" s="72" t="s">
        <v>35</v>
      </c>
      <c r="F890" s="50">
        <f>M891-M892</f>
        <v>-0.5</v>
      </c>
      <c r="G890" s="49"/>
      <c r="H890" s="51"/>
      <c r="I890" s="57">
        <f>M891</f>
        <v>7.5</v>
      </c>
      <c r="J890" s="151"/>
      <c r="K890" s="78">
        <v>169</v>
      </c>
      <c r="L890" s="79">
        <v>41150</v>
      </c>
      <c r="M890" s="80">
        <v>7.5</v>
      </c>
      <c r="N890" s="80">
        <v>-0.5</v>
      </c>
      <c r="O890" s="80" t="str">
        <f>IF(COUNT(R884:R891)=COUNTIF(R884:R891,0),"Unanimidade",_xlfn.CONCAT(COUNTIF(R884:R891,0)," x ",COUNTIF(R884:R891,"&lt;&gt;0")))</f>
        <v>Unanimidade</v>
      </c>
      <c r="P890" s="33" t="s">
        <v>50</v>
      </c>
      <c r="Q890" s="34">
        <v>-0.5</v>
      </c>
      <c r="R890" s="38">
        <f t="shared" si="20"/>
        <v>0</v>
      </c>
      <c r="S890" s="8">
        <f>1-Português!$T890</f>
        <v>1</v>
      </c>
      <c r="T890" s="8">
        <f>IF(Português!$R890&lt;&gt;0,1,0)</f>
        <v>0</v>
      </c>
      <c r="U890" s="135"/>
      <c r="V890" s="135"/>
      <c r="Y890" s="3"/>
    </row>
    <row r="891" spans="1:41" ht="15" customHeight="1" thickBot="1" x14ac:dyDescent="0.35">
      <c r="A891" s="151"/>
      <c r="B891" s="56"/>
      <c r="C891" s="70"/>
      <c r="D891" s="43"/>
      <c r="E891" s="43"/>
      <c r="F891" s="92"/>
      <c r="G891" s="50"/>
      <c r="H891" s="51"/>
      <c r="I891" s="57">
        <f>M890</f>
        <v>7.5</v>
      </c>
      <c r="J891" s="151"/>
      <c r="K891" s="81">
        <v>169</v>
      </c>
      <c r="L891" s="82">
        <v>41150</v>
      </c>
      <c r="M891" s="83">
        <v>7.5</v>
      </c>
      <c r="N891" s="83">
        <v>-0.5</v>
      </c>
      <c r="O891" s="83" t="str">
        <f>IF(COUNT(R884:R891)=COUNTIF(R884:R891,0),"Unanimidade",_xlfn.CONCAT(COUNTIF(R884:R891,0)," x ",COUNTIF(R884:R891,"&lt;&gt;0")))</f>
        <v>Unanimidade</v>
      </c>
      <c r="P891" s="39" t="s">
        <v>46</v>
      </c>
      <c r="Q891" s="40">
        <v>-0.5</v>
      </c>
      <c r="R891" s="41">
        <f t="shared" si="20"/>
        <v>0</v>
      </c>
      <c r="S891" s="8">
        <f>1-Português!$T891</f>
        <v>1</v>
      </c>
      <c r="T891" s="8">
        <f>IF(Português!$R891&lt;&gt;0,1,0)</f>
        <v>0</v>
      </c>
      <c r="U891" s="135"/>
      <c r="V891" s="135"/>
      <c r="Y891" s="3"/>
    </row>
    <row r="892" spans="1:41" ht="15" customHeight="1" x14ac:dyDescent="0.3">
      <c r="A892" s="151"/>
      <c r="B892" s="53"/>
      <c r="C892" s="69"/>
      <c r="D892" s="54"/>
      <c r="E892" s="93"/>
      <c r="F892" s="94"/>
      <c r="G892" s="94"/>
      <c r="H892" s="99"/>
      <c r="I892" s="55"/>
      <c r="J892" s="151"/>
      <c r="K892" s="75">
        <v>168</v>
      </c>
      <c r="L892" s="76">
        <v>41101</v>
      </c>
      <c r="M892" s="77">
        <v>8</v>
      </c>
      <c r="N892" s="77">
        <v>-0.5</v>
      </c>
      <c r="O892" s="77" t="str">
        <f>IF(COUNT(R892:R899)=COUNTIF(R892:R899,0),"Unanimidade",_xlfn.CONCAT(COUNTIF(R892:R899,0)," x ",COUNTIF(R892:R899,"&lt;&gt;0")))</f>
        <v>Unanimidade</v>
      </c>
      <c r="P892" s="35" t="s">
        <v>51</v>
      </c>
      <c r="Q892" s="36">
        <v>-0.5</v>
      </c>
      <c r="R892" s="37">
        <f t="shared" si="20"/>
        <v>0</v>
      </c>
      <c r="S892" s="8">
        <f>1-Português!$T892</f>
        <v>1</v>
      </c>
      <c r="T892" s="8">
        <f>IF(Português!$R892&lt;&gt;0,1,0)</f>
        <v>0</v>
      </c>
      <c r="U892" s="135"/>
      <c r="V892" s="135"/>
      <c r="Y892" s="3"/>
    </row>
    <row r="893" spans="1:41" ht="15" customHeight="1" x14ac:dyDescent="0.3">
      <c r="A893" s="151"/>
      <c r="B893" s="56"/>
      <c r="C893" s="70"/>
      <c r="D893" s="43"/>
      <c r="E893" s="46"/>
      <c r="F893" s="90" t="str">
        <f>IF(M899=M900,"Manutenção em",IF(M899&gt;M900,"Aumento para","Redução para"))</f>
        <v>Redução para</v>
      </c>
      <c r="G893" s="47"/>
      <c r="H893" s="52"/>
      <c r="I893" s="57"/>
      <c r="J893" s="151"/>
      <c r="K893" s="78">
        <v>168</v>
      </c>
      <c r="L893" s="79">
        <v>41101</v>
      </c>
      <c r="M893" s="80">
        <v>8</v>
      </c>
      <c r="N893" s="80">
        <v>-0.5</v>
      </c>
      <c r="O893" s="80" t="str">
        <f>IF(COUNT(R892:R899)=COUNTIF(R892:R899,0),"Unanimidade",_xlfn.CONCAT(COUNTIF(R892:R899,0)," x ",COUNTIF(R892:R899,"&lt;&gt;0")))</f>
        <v>Unanimidade</v>
      </c>
      <c r="P893" s="33" t="s">
        <v>52</v>
      </c>
      <c r="Q893" s="34">
        <v>-0.5</v>
      </c>
      <c r="R893" s="38">
        <f t="shared" si="20"/>
        <v>0</v>
      </c>
      <c r="S893" s="8">
        <f>1-Português!$T893</f>
        <v>1</v>
      </c>
      <c r="T893" s="8">
        <f>IF(Português!$R893&lt;&gt;0,1,0)</f>
        <v>0</v>
      </c>
      <c r="U893" s="135"/>
      <c r="V893" s="135"/>
      <c r="Y893" s="3"/>
    </row>
    <row r="894" spans="1:41" ht="15" customHeight="1" x14ac:dyDescent="0.3">
      <c r="A894" s="151"/>
      <c r="B894" s="56"/>
      <c r="C894" s="45" t="s">
        <v>23</v>
      </c>
      <c r="D894" s="45"/>
      <c r="E894" s="190">
        <f>M892</f>
        <v>8</v>
      </c>
      <c r="F894" s="190"/>
      <c r="G894" s="190"/>
      <c r="H894" s="67"/>
      <c r="I894" s="57"/>
      <c r="J894" s="151"/>
      <c r="K894" s="78">
        <v>168</v>
      </c>
      <c r="L894" s="79">
        <v>41101</v>
      </c>
      <c r="M894" s="80">
        <v>8</v>
      </c>
      <c r="N894" s="80">
        <v>-0.5</v>
      </c>
      <c r="O894" s="80" t="str">
        <f>IF(COUNT(R892:R899)=COUNTIF(R892:R899,0),"Unanimidade",_xlfn.CONCAT(COUNTIF(R892:R899,0)," x ",COUNTIF(R892:R899,"&lt;&gt;0")))</f>
        <v>Unanimidade</v>
      </c>
      <c r="P894" s="33" t="s">
        <v>53</v>
      </c>
      <c r="Q894" s="34">
        <v>-0.5</v>
      </c>
      <c r="R894" s="38">
        <f t="shared" si="20"/>
        <v>0</v>
      </c>
      <c r="S894" s="8">
        <f>1-Português!$T894</f>
        <v>1</v>
      </c>
      <c r="T894" s="8">
        <f>IF(Português!$R894&lt;&gt;0,1,0)</f>
        <v>0</v>
      </c>
      <c r="U894" s="135"/>
      <c r="V894" s="135"/>
      <c r="Y894" s="3"/>
    </row>
    <row r="895" spans="1:41" ht="15" customHeight="1" x14ac:dyDescent="0.3">
      <c r="A895" s="151"/>
      <c r="B895" s="56"/>
      <c r="C895" s="191">
        <f>K892</f>
        <v>168</v>
      </c>
      <c r="D895" s="191"/>
      <c r="E895" s="190"/>
      <c r="F895" s="190"/>
      <c r="G895" s="190"/>
      <c r="H895" s="68" t="s">
        <v>25</v>
      </c>
      <c r="I895" s="57"/>
      <c r="J895" s="151"/>
      <c r="K895" s="78">
        <v>168</v>
      </c>
      <c r="L895" s="79">
        <v>41101</v>
      </c>
      <c r="M895" s="80">
        <v>8</v>
      </c>
      <c r="N895" s="80">
        <v>-0.5</v>
      </c>
      <c r="O895" s="80" t="str">
        <f>IF(COUNT(R892:R899)=COUNTIF(R892:R899,0),"Unanimidade",_xlfn.CONCAT(COUNTIF(R892:R899,0)," x ",COUNTIF(R892:R899,"&lt;&gt;0")))</f>
        <v>Unanimidade</v>
      </c>
      <c r="P895" s="33" t="s">
        <v>49</v>
      </c>
      <c r="Q895" s="34">
        <v>-0.5</v>
      </c>
      <c r="R895" s="38">
        <f t="shared" si="20"/>
        <v>0</v>
      </c>
      <c r="S895" s="8">
        <f>1-Português!$T895</f>
        <v>1</v>
      </c>
      <c r="T895" s="8">
        <f>IF(Português!$R895&lt;&gt;0,1,0)</f>
        <v>0</v>
      </c>
      <c r="U895" s="135"/>
      <c r="V895" s="135"/>
      <c r="Y895" s="3"/>
    </row>
    <row r="896" spans="1:41" ht="15" customHeight="1" x14ac:dyDescent="0.3">
      <c r="A896" s="151"/>
      <c r="B896" s="56"/>
      <c r="C896" s="191"/>
      <c r="D896" s="191"/>
      <c r="I896" s="57">
        <f>M901</f>
        <v>8.5</v>
      </c>
      <c r="J896" s="151"/>
      <c r="K896" s="78">
        <v>168</v>
      </c>
      <c r="L896" s="79">
        <v>41101</v>
      </c>
      <c r="M896" s="80">
        <v>8</v>
      </c>
      <c r="N896" s="80">
        <v>-0.5</v>
      </c>
      <c r="O896" s="80" t="str">
        <f>IF(COUNT(R892:R899)=COUNTIF(R892:R899,0),"Unanimidade",_xlfn.CONCAT(COUNTIF(R892:R899,0)," x ",COUNTIF(R892:R899,"&lt;&gt;0")))</f>
        <v>Unanimidade</v>
      </c>
      <c r="P896" s="33" t="s">
        <v>56</v>
      </c>
      <c r="Q896" s="34">
        <v>-0.5</v>
      </c>
      <c r="R896" s="38">
        <f t="shared" si="20"/>
        <v>0</v>
      </c>
      <c r="S896" s="8">
        <f>1-Português!$T896</f>
        <v>1</v>
      </c>
      <c r="T896" s="8">
        <f>IF(Português!$R896&lt;&gt;0,1,0)</f>
        <v>0</v>
      </c>
      <c r="U896" s="135"/>
      <c r="V896" s="135"/>
      <c r="Y896" s="3"/>
    </row>
    <row r="897" spans="1:42" ht="15" customHeight="1" x14ac:dyDescent="0.3">
      <c r="A897" s="151"/>
      <c r="B897" s="56"/>
      <c r="C897" s="44"/>
      <c r="D897" s="44"/>
      <c r="E897" s="72" t="s">
        <v>29</v>
      </c>
      <c r="F897" s="89" t="str">
        <f>IF(COUNT(R892:R900)=COUNTIF(R892:R900,0),"Unanimidade",_xlfn.CONCAT(COUNTIF(R892:R900,0)," x ",COUNTIF(R892:R900,"&lt;&gt;0")))</f>
        <v>Unanimidade</v>
      </c>
      <c r="G897" s="67"/>
      <c r="H897" s="67"/>
      <c r="I897" s="57">
        <f>M900</f>
        <v>8.5</v>
      </c>
      <c r="J897" s="151"/>
      <c r="K897" s="78">
        <v>168</v>
      </c>
      <c r="L897" s="79">
        <v>41101</v>
      </c>
      <c r="M897" s="80">
        <v>8</v>
      </c>
      <c r="N897" s="80">
        <v>-0.5</v>
      </c>
      <c r="O897" s="80" t="str">
        <f>IF(COUNT(R892:R899)=COUNTIF(R892:R899,0),"Unanimidade",_xlfn.CONCAT(COUNTIF(R892:R899,0)," x ",COUNTIF(R892:R899,"&lt;&gt;0")))</f>
        <v>Unanimidade</v>
      </c>
      <c r="P897" s="33" t="s">
        <v>55</v>
      </c>
      <c r="Q897" s="34">
        <v>-0.5</v>
      </c>
      <c r="R897" s="38">
        <f t="shared" si="20"/>
        <v>0</v>
      </c>
      <c r="S897" s="8">
        <f>1-Português!$T897</f>
        <v>1</v>
      </c>
      <c r="T897" s="8">
        <f>IF(Português!$R897&lt;&gt;0,1,0)</f>
        <v>0</v>
      </c>
      <c r="U897" s="135"/>
      <c r="V897" s="135"/>
      <c r="Y897" s="3"/>
    </row>
    <row r="898" spans="1:42" ht="15" customHeight="1" x14ac:dyDescent="0.3">
      <c r="A898" s="151"/>
      <c r="B898" s="56"/>
      <c r="C898" s="48">
        <f>L892</f>
        <v>41101</v>
      </c>
      <c r="D898" s="48"/>
      <c r="E898" s="72" t="s">
        <v>35</v>
      </c>
      <c r="F898" s="50">
        <f>M899-M900</f>
        <v>-0.5</v>
      </c>
      <c r="G898" s="49"/>
      <c r="H898" s="51"/>
      <c r="I898" s="57">
        <f>M899</f>
        <v>8</v>
      </c>
      <c r="J898" s="151"/>
      <c r="K898" s="78">
        <v>168</v>
      </c>
      <c r="L898" s="79">
        <v>41101</v>
      </c>
      <c r="M898" s="80">
        <v>8</v>
      </c>
      <c r="N898" s="80">
        <v>-0.5</v>
      </c>
      <c r="O898" s="80" t="str">
        <f>IF(COUNT(R892:R899)=COUNTIF(R892:R899,0),"Unanimidade",_xlfn.CONCAT(COUNTIF(R892:R899,0)," x ",COUNTIF(R892:R899,"&lt;&gt;0")))</f>
        <v>Unanimidade</v>
      </c>
      <c r="P898" s="33" t="s">
        <v>50</v>
      </c>
      <c r="Q898" s="34">
        <v>-0.5</v>
      </c>
      <c r="R898" s="38">
        <f t="shared" si="20"/>
        <v>0</v>
      </c>
      <c r="S898" s="8">
        <f>1-Português!$T898</f>
        <v>1</v>
      </c>
      <c r="T898" s="8">
        <f>IF(Português!$R898&lt;&gt;0,1,0)</f>
        <v>0</v>
      </c>
      <c r="U898" s="135"/>
      <c r="V898" s="135"/>
      <c r="Y898" s="3"/>
    </row>
    <row r="899" spans="1:42" ht="15" customHeight="1" thickBot="1" x14ac:dyDescent="0.35">
      <c r="A899" s="151"/>
      <c r="B899" s="56"/>
      <c r="C899" s="70"/>
      <c r="D899" s="43"/>
      <c r="E899" s="43"/>
      <c r="F899" s="92"/>
      <c r="G899" s="50"/>
      <c r="H899" s="51"/>
      <c r="I899" s="57">
        <f>M898</f>
        <v>8</v>
      </c>
      <c r="J899" s="151"/>
      <c r="K899" s="81">
        <v>168</v>
      </c>
      <c r="L899" s="82">
        <v>41101</v>
      </c>
      <c r="M899" s="83">
        <v>8</v>
      </c>
      <c r="N899" s="83">
        <v>-0.5</v>
      </c>
      <c r="O899" s="83" t="str">
        <f>IF(COUNT(R892:R899)=COUNTIF(R892:R899,0),"Unanimidade",_xlfn.CONCAT(COUNTIF(R892:R899,0)," x ",COUNTIF(R892:R899,"&lt;&gt;0")))</f>
        <v>Unanimidade</v>
      </c>
      <c r="P899" s="39" t="s">
        <v>46</v>
      </c>
      <c r="Q899" s="40">
        <v>-0.5</v>
      </c>
      <c r="R899" s="41">
        <f t="shared" si="20"/>
        <v>0</v>
      </c>
      <c r="S899" s="8">
        <f>1-Português!$T899</f>
        <v>1</v>
      </c>
      <c r="T899" s="8">
        <f>IF(Português!$R899&lt;&gt;0,1,0)</f>
        <v>0</v>
      </c>
      <c r="U899" s="135"/>
      <c r="V899" s="135"/>
      <c r="Y899" s="3"/>
    </row>
    <row r="900" spans="1:42" ht="15" customHeight="1" x14ac:dyDescent="0.25">
      <c r="A900" s="151"/>
      <c r="B900" s="53"/>
      <c r="C900" s="69"/>
      <c r="D900" s="54"/>
      <c r="E900" s="95"/>
      <c r="F900" s="98"/>
      <c r="G900" s="96"/>
      <c r="H900" s="97"/>
      <c r="I900" s="55"/>
      <c r="J900" s="151"/>
      <c r="K900" s="75">
        <v>167</v>
      </c>
      <c r="L900" s="76">
        <v>41059</v>
      </c>
      <c r="M900" s="77">
        <v>8.5</v>
      </c>
      <c r="N900" s="77">
        <v>-0.5</v>
      </c>
      <c r="O900" s="77" t="str">
        <f>IF(COUNT(R900:R906)=COUNTIF(R900:R906,0),"Unanimidade",_xlfn.CONCAT(COUNTIF(R900:R906,0)," x ",COUNTIF(R900:R906,"&lt;&gt;0")))</f>
        <v>Unanimidade</v>
      </c>
      <c r="P900" s="35" t="s">
        <v>51</v>
      </c>
      <c r="Q900" s="36">
        <v>-0.5</v>
      </c>
      <c r="R900" s="37">
        <f t="shared" si="20"/>
        <v>0</v>
      </c>
      <c r="S900" s="8">
        <f>1-Português!$T900</f>
        <v>1</v>
      </c>
      <c r="T900" s="8">
        <f>IF(Português!$R900&lt;&gt;0,1,0)</f>
        <v>0</v>
      </c>
      <c r="U900" s="135"/>
      <c r="V900" s="135"/>
      <c r="Y900" s="12"/>
      <c r="AA900" s="198" t="s">
        <v>58</v>
      </c>
      <c r="AB900" s="198"/>
      <c r="AC900" s="198"/>
      <c r="AD900" s="198"/>
      <c r="AE900" s="198"/>
      <c r="AF900" s="198"/>
      <c r="AG900" s="198"/>
      <c r="AH900" s="198"/>
      <c r="AI900" s="198"/>
      <c r="AJ900" s="198"/>
      <c r="AK900" s="198"/>
      <c r="AL900" s="198"/>
      <c r="AM900" s="198"/>
      <c r="AN900" s="198"/>
      <c r="AO900" s="198"/>
      <c r="AP900" s="198"/>
    </row>
    <row r="901" spans="1:42" ht="15" customHeight="1" x14ac:dyDescent="0.25">
      <c r="A901" s="151"/>
      <c r="B901" s="56"/>
      <c r="C901" s="45" t="s">
        <v>23</v>
      </c>
      <c r="D901" s="45"/>
      <c r="F901" s="90" t="str">
        <f>IF(M906=M907,"Manutenção em",IF(M906&gt;M907,"Aumento para","Redução para"))</f>
        <v>Redução para</v>
      </c>
      <c r="G901" s="67"/>
      <c r="H901" s="67"/>
      <c r="I901" s="57"/>
      <c r="J901" s="151"/>
      <c r="K901" s="78">
        <v>167</v>
      </c>
      <c r="L901" s="79">
        <v>41059</v>
      </c>
      <c r="M901" s="80">
        <v>8.5</v>
      </c>
      <c r="N901" s="80">
        <v>-0.5</v>
      </c>
      <c r="O901" s="80" t="str">
        <f>IF(COUNT(R900:R906)=COUNTIF(R900:R906,0),"Unanimidade",_xlfn.CONCAT(COUNTIF(R900:R906,0)," x ",COUNTIF(R900:R906,"&lt;&gt;0")))</f>
        <v>Unanimidade</v>
      </c>
      <c r="P901" s="33" t="s">
        <v>52</v>
      </c>
      <c r="Q901" s="34">
        <v>-0.5</v>
      </c>
      <c r="R901" s="38">
        <f t="shared" si="20"/>
        <v>0</v>
      </c>
      <c r="S901" s="8">
        <f>1-Português!$T901</f>
        <v>1</v>
      </c>
      <c r="T901" s="8">
        <f>IF(Português!$R901&lt;&gt;0,1,0)</f>
        <v>0</v>
      </c>
      <c r="U901" s="135"/>
      <c r="V901" s="135"/>
      <c r="Y901" s="12"/>
      <c r="AA901" s="198"/>
      <c r="AB901" s="198"/>
      <c r="AC901" s="198"/>
      <c r="AD901" s="198"/>
      <c r="AE901" s="198"/>
      <c r="AF901" s="198"/>
      <c r="AG901" s="198"/>
      <c r="AH901" s="198"/>
      <c r="AI901" s="198"/>
      <c r="AJ901" s="198"/>
      <c r="AK901" s="198"/>
      <c r="AL901" s="198"/>
      <c r="AM901" s="198"/>
      <c r="AN901" s="198"/>
      <c r="AO901" s="198"/>
      <c r="AP901" s="198"/>
    </row>
    <row r="902" spans="1:42" ht="15" customHeight="1" x14ac:dyDescent="0.25">
      <c r="A902" s="151"/>
      <c r="B902" s="56"/>
      <c r="C902" s="191">
        <f>K900</f>
        <v>167</v>
      </c>
      <c r="D902" s="66"/>
      <c r="E902" s="190">
        <f>M900</f>
        <v>8.5</v>
      </c>
      <c r="F902" s="190"/>
      <c r="G902" s="190"/>
      <c r="I902" s="57"/>
      <c r="J902" s="151"/>
      <c r="K902" s="78">
        <v>167</v>
      </c>
      <c r="L902" s="79">
        <v>41059</v>
      </c>
      <c r="M902" s="80">
        <v>8.5</v>
      </c>
      <c r="N902" s="80">
        <v>-0.5</v>
      </c>
      <c r="O902" s="80" t="str">
        <f>IF(COUNT(R900:R906)=COUNTIF(R900:R906,0),"Unanimidade",_xlfn.CONCAT(COUNTIF(R900:R906,0)," x ",COUNTIF(R900:R906,"&lt;&gt;0")))</f>
        <v>Unanimidade</v>
      </c>
      <c r="P902" s="33" t="s">
        <v>53</v>
      </c>
      <c r="Q902" s="34">
        <v>-0.5</v>
      </c>
      <c r="R902" s="38">
        <f t="shared" si="20"/>
        <v>0</v>
      </c>
      <c r="S902" s="8">
        <f>1-Português!$T902</f>
        <v>1</v>
      </c>
      <c r="T902" s="8">
        <f>IF(Português!$R902&lt;&gt;0,1,0)</f>
        <v>0</v>
      </c>
      <c r="U902" s="135"/>
      <c r="V902" s="135"/>
      <c r="Y902" s="12"/>
      <c r="AA902" s="198"/>
      <c r="AB902" s="198"/>
      <c r="AC902" s="198"/>
      <c r="AD902" s="198"/>
      <c r="AE902" s="198"/>
      <c r="AF902" s="198"/>
      <c r="AG902" s="198"/>
      <c r="AH902" s="198"/>
      <c r="AI902" s="198"/>
      <c r="AJ902" s="198"/>
      <c r="AK902" s="198"/>
      <c r="AL902" s="198"/>
      <c r="AM902" s="198"/>
      <c r="AN902" s="198"/>
      <c r="AO902" s="198"/>
      <c r="AP902" s="198"/>
    </row>
    <row r="903" spans="1:42" ht="15" customHeight="1" x14ac:dyDescent="0.25">
      <c r="A903" s="151"/>
      <c r="B903" s="56"/>
      <c r="C903" s="191"/>
      <c r="D903" s="66"/>
      <c r="E903" s="190"/>
      <c r="F903" s="190"/>
      <c r="G903" s="190"/>
      <c r="H903" s="68" t="s">
        <v>25</v>
      </c>
      <c r="I903" s="57">
        <f>M907</f>
        <v>9</v>
      </c>
      <c r="J903" s="151"/>
      <c r="K903" s="78">
        <v>167</v>
      </c>
      <c r="L903" s="79">
        <v>41059</v>
      </c>
      <c r="M903" s="80">
        <v>8.5</v>
      </c>
      <c r="N903" s="80">
        <v>-0.5</v>
      </c>
      <c r="O903" s="80" t="str">
        <f>IF(COUNT(R900:R906)=COUNTIF(R900:R906,0),"Unanimidade",_xlfn.CONCAT(COUNTIF(R900:R906,0)," x ",COUNTIF(R900:R906,"&lt;&gt;0")))</f>
        <v>Unanimidade</v>
      </c>
      <c r="P903" s="33" t="s">
        <v>49</v>
      </c>
      <c r="Q903" s="34">
        <v>-0.5</v>
      </c>
      <c r="R903" s="38">
        <f t="shared" si="20"/>
        <v>0</v>
      </c>
      <c r="S903" s="8">
        <f>1-Português!$T903</f>
        <v>1</v>
      </c>
      <c r="T903" s="8">
        <f>IF(Português!$R903&lt;&gt;0,1,0)</f>
        <v>0</v>
      </c>
      <c r="U903" s="135"/>
      <c r="V903" s="135"/>
      <c r="Y903" s="12"/>
      <c r="AA903" s="198"/>
      <c r="AB903" s="198"/>
      <c r="AC903" s="198"/>
      <c r="AD903" s="198"/>
      <c r="AE903" s="198"/>
      <c r="AF903" s="198"/>
      <c r="AG903" s="198"/>
      <c r="AH903" s="198"/>
      <c r="AI903" s="198"/>
      <c r="AJ903" s="198"/>
      <c r="AK903" s="198"/>
      <c r="AL903" s="198"/>
      <c r="AM903" s="198"/>
      <c r="AN903" s="198"/>
      <c r="AO903" s="198"/>
      <c r="AP903" s="198"/>
    </row>
    <row r="904" spans="1:42" ht="15" customHeight="1" x14ac:dyDescent="0.25">
      <c r="A904" s="151"/>
      <c r="B904" s="56"/>
      <c r="C904" s="44"/>
      <c r="D904" s="44"/>
      <c r="E904" s="72" t="s">
        <v>29</v>
      </c>
      <c r="F904" s="89" t="str">
        <f>IF(COUNT(R899:R907)=COUNTIF(R899:R907,0),"Unanimidade",_xlfn.CONCAT(COUNTIF(R899:R907,0)," x ",COUNTIF(R899:R907,"&lt;&gt;0")))</f>
        <v>Unanimidade</v>
      </c>
      <c r="G904" s="67"/>
      <c r="H904" s="67"/>
      <c r="I904" s="57">
        <f>M907</f>
        <v>9</v>
      </c>
      <c r="J904" s="151"/>
      <c r="K904" s="78">
        <v>167</v>
      </c>
      <c r="L904" s="79">
        <v>41059</v>
      </c>
      <c r="M904" s="80">
        <v>8.5</v>
      </c>
      <c r="N904" s="80">
        <v>-0.5</v>
      </c>
      <c r="O904" s="80" t="str">
        <f>IF(COUNT(R900:R906)=COUNTIF(R900:R906,0),"Unanimidade",_xlfn.CONCAT(COUNTIF(R900:R906,0)," x ",COUNTIF(R900:R906,"&lt;&gt;0")))</f>
        <v>Unanimidade</v>
      </c>
      <c r="P904" s="33" t="s">
        <v>56</v>
      </c>
      <c r="Q904" s="34">
        <v>-0.5</v>
      </c>
      <c r="R904" s="38">
        <f t="shared" si="20"/>
        <v>0</v>
      </c>
      <c r="S904" s="8">
        <f>1-Português!$T904</f>
        <v>1</v>
      </c>
      <c r="T904" s="8">
        <f>IF(Português!$R904&lt;&gt;0,1,0)</f>
        <v>0</v>
      </c>
      <c r="U904" s="135"/>
      <c r="V904" s="135"/>
      <c r="Y904" s="12"/>
      <c r="AA904" s="198"/>
      <c r="AB904" s="198"/>
      <c r="AC904" s="198"/>
      <c r="AD904" s="198"/>
      <c r="AE904" s="198"/>
      <c r="AF904" s="198"/>
      <c r="AG904" s="198"/>
      <c r="AH904" s="198"/>
      <c r="AI904" s="198"/>
      <c r="AJ904" s="198"/>
      <c r="AK904" s="198"/>
      <c r="AL904" s="198"/>
      <c r="AM904" s="198"/>
      <c r="AN904" s="198"/>
      <c r="AO904" s="198"/>
      <c r="AP904" s="198"/>
    </row>
    <row r="905" spans="1:42" ht="15" customHeight="1" x14ac:dyDescent="0.25">
      <c r="A905" s="151"/>
      <c r="B905" s="56"/>
      <c r="C905" s="48">
        <f>L900</f>
        <v>41059</v>
      </c>
      <c r="D905" s="48"/>
      <c r="E905" s="72" t="s">
        <v>35</v>
      </c>
      <c r="F905" s="50">
        <f>M906-M907</f>
        <v>-0.5</v>
      </c>
      <c r="G905" s="49"/>
      <c r="H905" s="51"/>
      <c r="I905" s="57">
        <f>M906</f>
        <v>8.5</v>
      </c>
      <c r="J905" s="151"/>
      <c r="K905" s="78">
        <v>167</v>
      </c>
      <c r="L905" s="79">
        <v>41059</v>
      </c>
      <c r="M905" s="80">
        <v>8.5</v>
      </c>
      <c r="N905" s="80">
        <v>-0.5</v>
      </c>
      <c r="O905" s="80" t="str">
        <f>IF(COUNT(R900:R906)=COUNTIF(R900:R906,0),"Unanimidade",_xlfn.CONCAT(COUNTIF(R900:R906,0)," x ",COUNTIF(R900:R906,"&lt;&gt;0")))</f>
        <v>Unanimidade</v>
      </c>
      <c r="P905" s="33" t="s">
        <v>55</v>
      </c>
      <c r="Q905" s="34">
        <v>-0.5</v>
      </c>
      <c r="R905" s="38">
        <f t="shared" si="20"/>
        <v>0</v>
      </c>
      <c r="S905" s="8">
        <f>1-Português!$T905</f>
        <v>1</v>
      </c>
      <c r="T905" s="8">
        <f>IF(Português!$R905&lt;&gt;0,1,0)</f>
        <v>0</v>
      </c>
      <c r="U905" s="135"/>
      <c r="V905" s="135"/>
      <c r="Y905" s="12"/>
      <c r="AA905" s="198"/>
      <c r="AB905" s="198"/>
      <c r="AC905" s="198"/>
      <c r="AD905" s="198"/>
      <c r="AE905" s="198"/>
      <c r="AF905" s="198"/>
      <c r="AG905" s="198"/>
      <c r="AH905" s="198"/>
      <c r="AI905" s="198"/>
      <c r="AJ905" s="198"/>
      <c r="AK905" s="198"/>
      <c r="AL905" s="198"/>
      <c r="AM905" s="198"/>
      <c r="AN905" s="198"/>
      <c r="AO905" s="198"/>
      <c r="AP905" s="198"/>
    </row>
    <row r="906" spans="1:42" ht="15" customHeight="1" thickBot="1" x14ac:dyDescent="0.3">
      <c r="A906" s="151"/>
      <c r="B906" s="58"/>
      <c r="C906" s="71"/>
      <c r="D906" s="59"/>
      <c r="E906" s="59"/>
      <c r="F906" s="91"/>
      <c r="G906" s="60"/>
      <c r="H906" s="61"/>
      <c r="I906" s="62">
        <f>M905</f>
        <v>8.5</v>
      </c>
      <c r="J906" s="151"/>
      <c r="K906" s="81">
        <v>167</v>
      </c>
      <c r="L906" s="82">
        <v>41059</v>
      </c>
      <c r="M906" s="83">
        <v>8.5</v>
      </c>
      <c r="N906" s="83">
        <v>-0.5</v>
      </c>
      <c r="O906" s="80" t="str">
        <f>IF(COUNT(R900:R906)=COUNTIF(R900:R906,0),"Unanimidade",_xlfn.CONCAT(COUNTIF(R900:R906,0)," x ",COUNTIF(R900:R906,"&lt;&gt;0")))</f>
        <v>Unanimidade</v>
      </c>
      <c r="P906" s="39" t="s">
        <v>46</v>
      </c>
      <c r="Q906" s="40">
        <v>-0.5</v>
      </c>
      <c r="R906" s="41">
        <f t="shared" si="20"/>
        <v>0</v>
      </c>
      <c r="S906" s="8">
        <f>1-Português!$T906</f>
        <v>1</v>
      </c>
      <c r="T906" s="8">
        <f>IF(Português!$R906&lt;&gt;0,1,0)</f>
        <v>0</v>
      </c>
      <c r="U906" s="135"/>
      <c r="V906" s="135"/>
      <c r="Y906" s="12"/>
      <c r="AA906" s="198"/>
      <c r="AB906" s="198"/>
      <c r="AC906" s="198"/>
      <c r="AD906" s="198"/>
      <c r="AE906" s="198"/>
      <c r="AF906" s="198"/>
      <c r="AG906" s="198"/>
      <c r="AH906" s="198"/>
      <c r="AI906" s="198"/>
      <c r="AJ906" s="198"/>
      <c r="AK906" s="198"/>
      <c r="AL906" s="198"/>
      <c r="AM906" s="198"/>
      <c r="AN906" s="198"/>
      <c r="AO906" s="198"/>
      <c r="AP906" s="198"/>
    </row>
    <row r="907" spans="1:42" ht="32.1" customHeight="1" thickBot="1" x14ac:dyDescent="0.35">
      <c r="A907" s="151"/>
      <c r="B907" s="123">
        <f>Tabela5[[#This Row],[Reunião]]</f>
        <v>166</v>
      </c>
      <c r="C907" s="124">
        <f>Tabela5[[#This Row],[Data]]</f>
        <v>41017</v>
      </c>
      <c r="D907" s="125" t="str">
        <f>IF(M907=M908,"→",IF(M907&gt;M908,"↑","↓"))</f>
        <v>↓</v>
      </c>
      <c r="E907" s="126">
        <f>Tabela5[[#This Row],[Decisão Selic]]</f>
        <v>9</v>
      </c>
      <c r="F907" s="127" t="s">
        <v>59</v>
      </c>
      <c r="G907" s="128">
        <f>Tabela5[[#This Row],[Decisão Selic]]-M908</f>
        <v>-0.75</v>
      </c>
      <c r="H907" s="129" t="str">
        <f>IF(Tabela5[[#This Row],[Placar]]="Unanimidade","Unan.",Tabela5[[#This Row],[Placar]])</f>
        <v>Unan.</v>
      </c>
      <c r="I907" s="130"/>
      <c r="J907" s="151"/>
      <c r="K907" s="87">
        <v>166</v>
      </c>
      <c r="L907" s="88">
        <v>41017</v>
      </c>
      <c r="M907" s="101">
        <v>9</v>
      </c>
      <c r="N907" s="101">
        <v>-0.75</v>
      </c>
      <c r="O907" s="101" t="s">
        <v>60</v>
      </c>
      <c r="P907" s="102"/>
      <c r="Q907" s="103">
        <v>-0.75</v>
      </c>
      <c r="R907" s="104">
        <f t="shared" si="20"/>
        <v>0</v>
      </c>
      <c r="S907" s="8">
        <f>1-Português!$T907</f>
        <v>1</v>
      </c>
      <c r="T907" s="8">
        <f>IF(Português!$R907&lt;&gt;0,1,0)</f>
        <v>0</v>
      </c>
      <c r="U907" s="135"/>
      <c r="V907" s="135"/>
      <c r="Y907" s="3"/>
    </row>
    <row r="908" spans="1:42" ht="15" customHeight="1" x14ac:dyDescent="0.3">
      <c r="A908" s="151"/>
      <c r="B908" s="203">
        <f>Tabela5[[#This Row],[Reunião]]</f>
        <v>165</v>
      </c>
      <c r="C908" s="205">
        <f>Tabela5[[#This Row],[Data]]</f>
        <v>40975</v>
      </c>
      <c r="D908" s="207" t="str">
        <f>IF(M909=M910,"→",IF(M909&gt;M910,"↑","↓"))</f>
        <v>↓</v>
      </c>
      <c r="E908" s="209">
        <f>Tabela5[[#This Row],[Decisão Selic]]</f>
        <v>9.75</v>
      </c>
      <c r="F908" s="211" t="s">
        <v>59</v>
      </c>
      <c r="G908" s="199">
        <f>M909-M910</f>
        <v>-0.75</v>
      </c>
      <c r="H908" s="201" t="str">
        <f>IF(Tabela5[[#This Row],[Placar]]="Unanimidade","Unan.",Tabela5[[#This Row],[Placar]])</f>
        <v>5 x 2</v>
      </c>
      <c r="I908" s="131"/>
      <c r="J908" s="151"/>
      <c r="K908" s="75">
        <v>165</v>
      </c>
      <c r="L908" s="76">
        <v>40975</v>
      </c>
      <c r="M908" s="105">
        <v>9.75</v>
      </c>
      <c r="N908" s="105">
        <v>-0.75</v>
      </c>
      <c r="O908" s="105" t="s">
        <v>61</v>
      </c>
      <c r="P908" s="106"/>
      <c r="Q908" s="107">
        <v>-0.75</v>
      </c>
      <c r="R908" s="108">
        <f t="shared" si="20"/>
        <v>0</v>
      </c>
      <c r="S908" s="8">
        <v>5</v>
      </c>
      <c r="T908" s="8">
        <f>IF(Português!$R908&lt;&gt;0,1,0)</f>
        <v>0</v>
      </c>
      <c r="U908" s="135"/>
      <c r="V908" s="135"/>
      <c r="Y908" s="3"/>
    </row>
    <row r="909" spans="1:42" ht="15" customHeight="1" thickBot="1" x14ac:dyDescent="0.35">
      <c r="A909" s="151"/>
      <c r="B909" s="204"/>
      <c r="C909" s="206"/>
      <c r="D909" s="208"/>
      <c r="E909" s="210"/>
      <c r="F909" s="212"/>
      <c r="G909" s="200"/>
      <c r="H909" s="202"/>
      <c r="I909" s="132"/>
      <c r="J909" s="151"/>
      <c r="K909" s="81">
        <v>165</v>
      </c>
      <c r="L909" s="82">
        <v>40975</v>
      </c>
      <c r="M909" s="109">
        <v>9.75</v>
      </c>
      <c r="N909" s="109">
        <v>-0.75</v>
      </c>
      <c r="O909" s="109" t="s">
        <v>61</v>
      </c>
      <c r="P909" s="110"/>
      <c r="Q909" s="111">
        <v>-0.5</v>
      </c>
      <c r="R909" s="112">
        <f t="shared" si="20"/>
        <v>0.25</v>
      </c>
      <c r="S909" s="8">
        <v>0</v>
      </c>
      <c r="T909" s="8">
        <v>2</v>
      </c>
      <c r="U909" s="135"/>
      <c r="V909" s="135"/>
      <c r="Y909" s="3"/>
    </row>
    <row r="910" spans="1:42" ht="32.1" customHeight="1" thickBot="1" x14ac:dyDescent="0.35">
      <c r="A910" s="151"/>
      <c r="B910" s="123">
        <f>Tabela5[[#This Row],[Reunião]]</f>
        <v>164</v>
      </c>
      <c r="C910" s="124">
        <f>Tabela5[[#This Row],[Data]]</f>
        <v>40926</v>
      </c>
      <c r="D910" s="125" t="str">
        <f>IF(M910=M911,"→",IF(M910&gt;M911,"↑","↓"))</f>
        <v>↓</v>
      </c>
      <c r="E910" s="126">
        <f>Tabela5[[#This Row],[Decisão Selic]]</f>
        <v>10.5</v>
      </c>
      <c r="F910" s="127" t="s">
        <v>59</v>
      </c>
      <c r="G910" s="128">
        <f>Tabela5[[#This Row],[Decisão Selic]]-M911</f>
        <v>-0.5</v>
      </c>
      <c r="H910" s="129" t="str">
        <f>IF(Tabela5[[#This Row],[Placar]]="Unanimidade","Unan.",Tabela5[[#This Row],[Placar]])</f>
        <v>Unan.</v>
      </c>
      <c r="I910" s="130"/>
      <c r="J910" s="151"/>
      <c r="K910" s="87">
        <v>164</v>
      </c>
      <c r="L910" s="88">
        <v>40926</v>
      </c>
      <c r="M910" s="101">
        <v>10.5</v>
      </c>
      <c r="N910" s="101">
        <v>-0.5</v>
      </c>
      <c r="O910" s="101" t="s">
        <v>60</v>
      </c>
      <c r="P910" s="102"/>
      <c r="Q910" s="103">
        <v>-0.5</v>
      </c>
      <c r="R910" s="104">
        <f t="shared" si="20"/>
        <v>0</v>
      </c>
      <c r="S910" s="8">
        <f>1-Português!$T910</f>
        <v>1</v>
      </c>
      <c r="T910" s="8">
        <f>IF(Português!$R910&lt;&gt;0,1,0)</f>
        <v>0</v>
      </c>
      <c r="U910" s="135"/>
      <c r="V910" s="135"/>
      <c r="Y910" s="3"/>
    </row>
    <row r="911" spans="1:42" ht="32.1" customHeight="1" thickBot="1" x14ac:dyDescent="0.35">
      <c r="A911" s="151"/>
      <c r="B911" s="123">
        <f>Tabela5[[#This Row],[Reunião]]</f>
        <v>163</v>
      </c>
      <c r="C911" s="124">
        <f>Tabela5[[#This Row],[Data]]</f>
        <v>40877</v>
      </c>
      <c r="D911" s="125" t="str">
        <f>IF(M911=M912,"→",IF(M911&gt;M912,"↑","↓"))</f>
        <v>↓</v>
      </c>
      <c r="E911" s="126">
        <f>Tabela5[[#This Row],[Decisão Selic]]</f>
        <v>11</v>
      </c>
      <c r="F911" s="127" t="s">
        <v>59</v>
      </c>
      <c r="G911" s="128">
        <f>Tabela5[[#This Row],[Decisão Selic]]-M912</f>
        <v>-0.5</v>
      </c>
      <c r="H911" s="129" t="str">
        <f>IF(Tabela5[[#This Row],[Placar]]="Unanimidade","Unan.",Tabela5[[#This Row],[Placar]])</f>
        <v>Unan.</v>
      </c>
      <c r="I911" s="130"/>
      <c r="J911" s="151"/>
      <c r="K911" s="87">
        <v>163</v>
      </c>
      <c r="L911" s="88">
        <v>40877</v>
      </c>
      <c r="M911" s="101">
        <v>11</v>
      </c>
      <c r="N911" s="101">
        <v>-0.5</v>
      </c>
      <c r="O911" s="101" t="s">
        <v>60</v>
      </c>
      <c r="P911" s="102"/>
      <c r="Q911" s="103">
        <v>-0.5</v>
      </c>
      <c r="R911" s="104">
        <f t="shared" si="20"/>
        <v>0</v>
      </c>
      <c r="S911" s="8">
        <f>1-Português!$T911</f>
        <v>1</v>
      </c>
      <c r="T911" s="8">
        <f>IF(Português!$R911&lt;&gt;0,1,0)</f>
        <v>0</v>
      </c>
      <c r="U911" s="135"/>
      <c r="V911" s="135"/>
      <c r="Y911" s="3"/>
    </row>
    <row r="912" spans="1:42" ht="32.1" customHeight="1" thickBot="1" x14ac:dyDescent="0.35">
      <c r="A912" s="151"/>
      <c r="B912" s="123">
        <f>Tabela5[[#This Row],[Reunião]]</f>
        <v>162</v>
      </c>
      <c r="C912" s="124">
        <f>Tabela5[[#This Row],[Data]]</f>
        <v>40835</v>
      </c>
      <c r="D912" s="125" t="str">
        <f>IF(M912=M913,"→",IF(M912&gt;M913,"↑","↓"))</f>
        <v>↓</v>
      </c>
      <c r="E912" s="126">
        <f>Tabela5[[#This Row],[Decisão Selic]]</f>
        <v>11.5</v>
      </c>
      <c r="F912" s="127" t="s">
        <v>59</v>
      </c>
      <c r="G912" s="128">
        <f>Tabela5[[#This Row],[Decisão Selic]]-M913</f>
        <v>-0.5</v>
      </c>
      <c r="H912" s="129" t="str">
        <f>IF(Tabela5[[#This Row],[Placar]]="Unanimidade","Unan.",Tabela5[[#This Row],[Placar]])</f>
        <v>Unan.</v>
      </c>
      <c r="I912" s="130"/>
      <c r="J912" s="151"/>
      <c r="K912" s="87">
        <v>162</v>
      </c>
      <c r="L912" s="88">
        <v>40835</v>
      </c>
      <c r="M912" s="101">
        <v>11.5</v>
      </c>
      <c r="N912" s="101">
        <v>-0.5</v>
      </c>
      <c r="O912" s="101" t="s">
        <v>60</v>
      </c>
      <c r="P912" s="102"/>
      <c r="Q912" s="103">
        <v>-0.5</v>
      </c>
      <c r="R912" s="104">
        <f t="shared" si="20"/>
        <v>0</v>
      </c>
      <c r="S912" s="8">
        <f>1-Português!$T912</f>
        <v>1</v>
      </c>
      <c r="T912" s="8">
        <f>IF(Português!$R912&lt;&gt;0,1,0)</f>
        <v>0</v>
      </c>
      <c r="U912" s="135"/>
      <c r="V912" s="135"/>
      <c r="Y912" s="3"/>
    </row>
    <row r="913" spans="1:25" ht="15" customHeight="1" x14ac:dyDescent="0.3">
      <c r="A913" s="151"/>
      <c r="B913" s="203">
        <f>Tabela5[[#This Row],[Reunião]]</f>
        <v>161</v>
      </c>
      <c r="C913" s="205">
        <f>Tabela5[[#This Row],[Data]]</f>
        <v>40786</v>
      </c>
      <c r="D913" s="207" t="str">
        <f>IF(M914=M915,"→",IF(M914&gt;M915,"↑","↓"))</f>
        <v>↓</v>
      </c>
      <c r="E913" s="209">
        <f>Tabela5[[#This Row],[Decisão Selic]]</f>
        <v>12</v>
      </c>
      <c r="F913" s="211" t="s">
        <v>59</v>
      </c>
      <c r="G913" s="199">
        <f>M914-M915</f>
        <v>-0.5</v>
      </c>
      <c r="H913" s="201" t="str">
        <f>IF(Tabela5[[#This Row],[Placar]]="Unanimidade","Unan.",Tabela5[[#This Row],[Placar]])</f>
        <v>5 x 2</v>
      </c>
      <c r="I913" s="131"/>
      <c r="J913" s="151"/>
      <c r="K913" s="75">
        <v>161</v>
      </c>
      <c r="L913" s="76">
        <v>40786</v>
      </c>
      <c r="M913" s="105">
        <v>12</v>
      </c>
      <c r="N913" s="105">
        <v>-0.5</v>
      </c>
      <c r="O913" s="105" t="s">
        <v>61</v>
      </c>
      <c r="P913" s="106"/>
      <c r="Q913" s="107">
        <v>-0.5</v>
      </c>
      <c r="R913" s="108">
        <f t="shared" si="20"/>
        <v>0</v>
      </c>
      <c r="S913" s="8">
        <v>5</v>
      </c>
      <c r="T913" s="8">
        <f>IF(Português!$R913&lt;&gt;0,1,0)</f>
        <v>0</v>
      </c>
      <c r="U913" s="135"/>
      <c r="V913" s="135"/>
      <c r="Y913" s="3"/>
    </row>
    <row r="914" spans="1:25" ht="15" customHeight="1" thickBot="1" x14ac:dyDescent="0.35">
      <c r="A914" s="151"/>
      <c r="B914" s="204"/>
      <c r="C914" s="206"/>
      <c r="D914" s="208"/>
      <c r="E914" s="210"/>
      <c r="F914" s="212"/>
      <c r="G914" s="200"/>
      <c r="H914" s="202"/>
      <c r="I914" s="132"/>
      <c r="J914" s="151"/>
      <c r="K914" s="81">
        <v>161</v>
      </c>
      <c r="L914" s="82">
        <v>40786</v>
      </c>
      <c r="M914" s="109">
        <v>12</v>
      </c>
      <c r="N914" s="109">
        <v>-0.5</v>
      </c>
      <c r="O914" s="109" t="s">
        <v>61</v>
      </c>
      <c r="P914" s="110"/>
      <c r="Q914" s="111">
        <v>0</v>
      </c>
      <c r="R914" s="112">
        <f t="shared" si="20"/>
        <v>0.5</v>
      </c>
      <c r="S914" s="8">
        <v>0</v>
      </c>
      <c r="T914" s="8">
        <v>2</v>
      </c>
      <c r="U914" s="135"/>
      <c r="V914" s="135"/>
      <c r="Y914" s="3"/>
    </row>
    <row r="915" spans="1:25" ht="32.1" customHeight="1" thickBot="1" x14ac:dyDescent="0.35">
      <c r="A915" s="151"/>
      <c r="B915" s="123">
        <f>Tabela5[[#This Row],[Reunião]]</f>
        <v>160</v>
      </c>
      <c r="C915" s="124">
        <f>Tabela5[[#This Row],[Data]]</f>
        <v>40744</v>
      </c>
      <c r="D915" s="125" t="str">
        <f>IF(M915=M916,"→",IF(M915&gt;M916,"↑","↓"))</f>
        <v>↑</v>
      </c>
      <c r="E915" s="126">
        <f>Tabela5[[#This Row],[Decisão Selic]]</f>
        <v>12.5</v>
      </c>
      <c r="F915" s="127" t="s">
        <v>59</v>
      </c>
      <c r="G915" s="128">
        <f>Tabela5[[#This Row],[Decisão Selic]]-M916</f>
        <v>0.25</v>
      </c>
      <c r="H915" s="129" t="str">
        <f>IF(Tabela5[[#This Row],[Placar]]="Unanimidade","Unan.",Tabela5[[#This Row],[Placar]])</f>
        <v>Unan.</v>
      </c>
      <c r="I915" s="130"/>
      <c r="J915" s="151"/>
      <c r="K915" s="87">
        <v>160</v>
      </c>
      <c r="L915" s="88">
        <v>40744</v>
      </c>
      <c r="M915" s="101">
        <v>12.5</v>
      </c>
      <c r="N915" s="101">
        <v>0.25</v>
      </c>
      <c r="O915" s="101" t="s">
        <v>60</v>
      </c>
      <c r="P915" s="102"/>
      <c r="Q915" s="103">
        <v>0.25</v>
      </c>
      <c r="R915" s="104">
        <f t="shared" si="20"/>
        <v>0</v>
      </c>
      <c r="S915" s="8">
        <f>1-Português!$T915</f>
        <v>1</v>
      </c>
      <c r="T915" s="8">
        <f>IF(Português!$R915&lt;&gt;0,1,0)</f>
        <v>0</v>
      </c>
      <c r="U915" s="135"/>
      <c r="V915" s="135"/>
      <c r="Y915" s="3"/>
    </row>
    <row r="916" spans="1:25" ht="32.1" customHeight="1" thickBot="1" x14ac:dyDescent="0.35">
      <c r="A916" s="151"/>
      <c r="B916" s="123">
        <f>Tabela5[[#This Row],[Reunião]]</f>
        <v>159</v>
      </c>
      <c r="C916" s="124">
        <f>Tabela5[[#This Row],[Data]]</f>
        <v>40702</v>
      </c>
      <c r="D916" s="125" t="str">
        <f>IF(M916=M917,"→",IF(M916&gt;M917,"↑","↓"))</f>
        <v>↑</v>
      </c>
      <c r="E916" s="126">
        <f>Tabela5[[#This Row],[Decisão Selic]]</f>
        <v>12.25</v>
      </c>
      <c r="F916" s="127" t="s">
        <v>59</v>
      </c>
      <c r="G916" s="128">
        <f>Tabela5[[#This Row],[Decisão Selic]]-M917</f>
        <v>0.25</v>
      </c>
      <c r="H916" s="129" t="str">
        <f>IF(Tabela5[[#This Row],[Placar]]="Unanimidade","Unan.",Tabela5[[#This Row],[Placar]])</f>
        <v>Unan.</v>
      </c>
      <c r="I916" s="130"/>
      <c r="J916" s="151"/>
      <c r="K916" s="87">
        <v>159</v>
      </c>
      <c r="L916" s="88">
        <v>40702</v>
      </c>
      <c r="M916" s="101">
        <v>12.25</v>
      </c>
      <c r="N916" s="101">
        <v>0.25</v>
      </c>
      <c r="O916" s="101" t="s">
        <v>60</v>
      </c>
      <c r="P916" s="102"/>
      <c r="Q916" s="103">
        <v>0.25</v>
      </c>
      <c r="R916" s="104">
        <f t="shared" si="20"/>
        <v>0</v>
      </c>
      <c r="S916" s="8">
        <f>1-Português!$T916</f>
        <v>1</v>
      </c>
      <c r="T916" s="8">
        <f>IF(Português!$R916&lt;&gt;0,1,0)</f>
        <v>0</v>
      </c>
      <c r="U916" s="135"/>
      <c r="V916" s="135"/>
      <c r="Y916" s="3"/>
    </row>
    <row r="917" spans="1:25" ht="15.95" customHeight="1" x14ac:dyDescent="0.3">
      <c r="A917" s="151"/>
      <c r="B917" s="203">
        <f>Tabela5[[#This Row],[Reunião]]</f>
        <v>158</v>
      </c>
      <c r="C917" s="205">
        <f>Tabela5[[#This Row],[Data]]</f>
        <v>40653</v>
      </c>
      <c r="D917" s="207" t="str">
        <f>IF(M918=M919,"→",IF(M918&gt;M919,"↑","↓"))</f>
        <v>↑</v>
      </c>
      <c r="E917" s="209">
        <f>Tabela5[[#This Row],[Decisão Selic]]</f>
        <v>12</v>
      </c>
      <c r="F917" s="211" t="s">
        <v>59</v>
      </c>
      <c r="G917" s="199">
        <f>M918-M919</f>
        <v>0.25</v>
      </c>
      <c r="H917" s="201" t="str">
        <f>IF(Tabela5[[#This Row],[Placar]]="Unanimidade","Unan.",Tabela5[[#This Row],[Placar]])</f>
        <v>5 x 2</v>
      </c>
      <c r="I917" s="131"/>
      <c r="J917" s="151"/>
      <c r="K917" s="75">
        <v>158</v>
      </c>
      <c r="L917" s="76">
        <v>40653</v>
      </c>
      <c r="M917" s="105">
        <v>12</v>
      </c>
      <c r="N917" s="105">
        <v>0.25</v>
      </c>
      <c r="O917" s="105" t="s">
        <v>61</v>
      </c>
      <c r="P917" s="106"/>
      <c r="Q917" s="107">
        <v>0.25</v>
      </c>
      <c r="R917" s="108">
        <f t="shared" si="20"/>
        <v>0</v>
      </c>
      <c r="S917" s="8">
        <v>5</v>
      </c>
      <c r="T917" s="8">
        <f>IF(Português!$R917&lt;&gt;0,1,0)</f>
        <v>0</v>
      </c>
      <c r="U917" s="135"/>
      <c r="V917" s="135"/>
      <c r="Y917" s="3"/>
    </row>
    <row r="918" spans="1:25" ht="15.95" customHeight="1" thickBot="1" x14ac:dyDescent="0.35">
      <c r="A918" s="151"/>
      <c r="B918" s="204"/>
      <c r="C918" s="206"/>
      <c r="D918" s="208"/>
      <c r="E918" s="210"/>
      <c r="F918" s="212"/>
      <c r="G918" s="200"/>
      <c r="H918" s="202"/>
      <c r="I918" s="132"/>
      <c r="J918" s="151"/>
      <c r="K918" s="81">
        <v>158</v>
      </c>
      <c r="L918" s="82">
        <v>40653</v>
      </c>
      <c r="M918" s="109">
        <v>12</v>
      </c>
      <c r="N918" s="109">
        <v>0.25</v>
      </c>
      <c r="O918" s="109" t="s">
        <v>61</v>
      </c>
      <c r="P918" s="110"/>
      <c r="Q918" s="111">
        <v>0.5</v>
      </c>
      <c r="R918" s="112">
        <f t="shared" si="20"/>
        <v>0.25</v>
      </c>
      <c r="S918" s="8">
        <v>0</v>
      </c>
      <c r="T918" s="8">
        <v>2</v>
      </c>
      <c r="U918" s="135"/>
      <c r="V918" s="135"/>
      <c r="Y918" s="3"/>
    </row>
    <row r="919" spans="1:25" ht="32.1" customHeight="1" thickBot="1" x14ac:dyDescent="0.35">
      <c r="A919" s="151"/>
      <c r="B919" s="123">
        <f>Tabela5[[#This Row],[Reunião]]</f>
        <v>157</v>
      </c>
      <c r="C919" s="124">
        <f>Tabela5[[#This Row],[Data]]</f>
        <v>40604</v>
      </c>
      <c r="D919" s="125" t="str">
        <f>IF(M919=M920,"→",IF(M919&gt;M920,"↑","↓"))</f>
        <v>↑</v>
      </c>
      <c r="E919" s="126">
        <f>Tabela5[[#This Row],[Decisão Selic]]</f>
        <v>11.75</v>
      </c>
      <c r="F919" s="127" t="s">
        <v>59</v>
      </c>
      <c r="G919" s="128">
        <f>Tabela5[[#This Row],[Decisão Selic]]-M920</f>
        <v>0.5</v>
      </c>
      <c r="H919" s="129" t="str">
        <f>IF(Tabela5[[#This Row],[Placar]]="Unanimidade","Unan.",Tabela5[[#This Row],[Placar]])</f>
        <v>Unan.</v>
      </c>
      <c r="I919" s="130"/>
      <c r="J919" s="151"/>
      <c r="K919" s="87">
        <v>157</v>
      </c>
      <c r="L919" s="88">
        <v>40604</v>
      </c>
      <c r="M919" s="101">
        <v>11.75</v>
      </c>
      <c r="N919" s="101">
        <v>0.5</v>
      </c>
      <c r="O919" s="101" t="s">
        <v>60</v>
      </c>
      <c r="P919" s="102"/>
      <c r="Q919" s="103">
        <v>0.5</v>
      </c>
      <c r="R919" s="104">
        <f t="shared" si="20"/>
        <v>0</v>
      </c>
      <c r="S919" s="8">
        <f>1-Português!$T919</f>
        <v>1</v>
      </c>
      <c r="T919" s="8">
        <f>IF(Português!$R919&lt;&gt;0,1,0)</f>
        <v>0</v>
      </c>
      <c r="U919" s="135"/>
      <c r="V919" s="135"/>
      <c r="Y919" s="3"/>
    </row>
    <row r="920" spans="1:25" ht="32.1" customHeight="1" thickBot="1" x14ac:dyDescent="0.35">
      <c r="A920" s="151"/>
      <c r="B920" s="123">
        <f>Tabela5[[#This Row],[Reunião]]</f>
        <v>156</v>
      </c>
      <c r="C920" s="124">
        <f>Tabela5[[#This Row],[Data]]</f>
        <v>40562</v>
      </c>
      <c r="D920" s="125" t="str">
        <f t="shared" ref="D920:D924" si="21">IF(M920=M921,"→",IF(M920&gt;M921,"↑","↓"))</f>
        <v>↑</v>
      </c>
      <c r="E920" s="126">
        <f>Tabela5[[#This Row],[Decisão Selic]]</f>
        <v>11.25</v>
      </c>
      <c r="F920" s="127" t="s">
        <v>59</v>
      </c>
      <c r="G920" s="128">
        <f>Tabela5[[#This Row],[Decisão Selic]]-M921</f>
        <v>0.5</v>
      </c>
      <c r="H920" s="129" t="str">
        <f>IF(Tabela5[[#This Row],[Placar]]="Unanimidade","Unan.",Tabela5[[#This Row],[Placar]])</f>
        <v>Unan.</v>
      </c>
      <c r="I920" s="130"/>
      <c r="J920" s="151"/>
      <c r="K920" s="87">
        <v>156</v>
      </c>
      <c r="L920" s="88">
        <v>40562</v>
      </c>
      <c r="M920" s="101">
        <v>11.25</v>
      </c>
      <c r="N920" s="101">
        <v>0.5</v>
      </c>
      <c r="O920" s="101" t="s">
        <v>60</v>
      </c>
      <c r="P920" s="102"/>
      <c r="Q920" s="103">
        <v>0.5</v>
      </c>
      <c r="R920" s="104">
        <f t="shared" ref="R920:R984" si="22">Q920-N920</f>
        <v>0</v>
      </c>
      <c r="S920" s="8">
        <f>1-Português!$T920</f>
        <v>1</v>
      </c>
      <c r="T920" s="8">
        <f>IF(Português!$R920&lt;&gt;0,1,0)</f>
        <v>0</v>
      </c>
      <c r="U920" s="135"/>
      <c r="V920" s="135"/>
      <c r="Y920" s="3"/>
    </row>
    <row r="921" spans="1:25" ht="32.1" customHeight="1" thickBot="1" x14ac:dyDescent="0.35">
      <c r="A921" s="151"/>
      <c r="B921" s="123">
        <f>Tabela5[[#This Row],[Reunião]]</f>
        <v>155</v>
      </c>
      <c r="C921" s="124">
        <f>Tabela5[[#This Row],[Data]]</f>
        <v>40520</v>
      </c>
      <c r="D921" s="125" t="str">
        <f t="shared" si="21"/>
        <v>→</v>
      </c>
      <c r="E921" s="126">
        <f>Tabela5[[#This Row],[Decisão Selic]]</f>
        <v>10.75</v>
      </c>
      <c r="F921" s="127" t="s">
        <v>59</v>
      </c>
      <c r="G921" s="128">
        <f>Tabela5[[#This Row],[Decisão Selic]]-M922</f>
        <v>0</v>
      </c>
      <c r="H921" s="129" t="str">
        <f>IF(Tabela5[[#This Row],[Placar]]="Unanimidade","Unan.",Tabela5[[#This Row],[Placar]])</f>
        <v>Unan.</v>
      </c>
      <c r="I921" s="130"/>
      <c r="J921" s="151"/>
      <c r="K921" s="87">
        <v>155</v>
      </c>
      <c r="L921" s="88">
        <v>40520</v>
      </c>
      <c r="M921" s="101">
        <v>10.75</v>
      </c>
      <c r="N921" s="101">
        <v>0</v>
      </c>
      <c r="O921" s="101" t="s">
        <v>60</v>
      </c>
      <c r="P921" s="102"/>
      <c r="Q921" s="103">
        <v>0</v>
      </c>
      <c r="R921" s="104">
        <f t="shared" si="22"/>
        <v>0</v>
      </c>
      <c r="S921" s="8">
        <f>1-Português!$T921</f>
        <v>1</v>
      </c>
      <c r="T921" s="8">
        <f>IF(Português!$R921&lt;&gt;0,1,0)</f>
        <v>0</v>
      </c>
      <c r="U921" s="135"/>
      <c r="V921" s="135"/>
      <c r="Y921" s="3"/>
    </row>
    <row r="922" spans="1:25" ht="32.1" customHeight="1" thickBot="1" x14ac:dyDescent="0.35">
      <c r="A922" s="151"/>
      <c r="B922" s="123">
        <f>Tabela5[[#This Row],[Reunião]]</f>
        <v>154</v>
      </c>
      <c r="C922" s="124">
        <f>Tabela5[[#This Row],[Data]]</f>
        <v>40471</v>
      </c>
      <c r="D922" s="125" t="str">
        <f t="shared" si="21"/>
        <v>→</v>
      </c>
      <c r="E922" s="126">
        <f>Tabela5[[#This Row],[Decisão Selic]]</f>
        <v>10.75</v>
      </c>
      <c r="F922" s="127" t="s">
        <v>59</v>
      </c>
      <c r="G922" s="128">
        <f>Tabela5[[#This Row],[Decisão Selic]]-M923</f>
        <v>0</v>
      </c>
      <c r="H922" s="129" t="str">
        <f>IF(Tabela5[[#This Row],[Placar]]="Unanimidade","Unan.",Tabela5[[#This Row],[Placar]])</f>
        <v>Unan.</v>
      </c>
      <c r="I922" s="130"/>
      <c r="J922" s="151"/>
      <c r="K922" s="87">
        <v>154</v>
      </c>
      <c r="L922" s="88">
        <v>40471</v>
      </c>
      <c r="M922" s="101">
        <v>10.75</v>
      </c>
      <c r="N922" s="101">
        <v>0</v>
      </c>
      <c r="O922" s="101" t="s">
        <v>60</v>
      </c>
      <c r="P922" s="102"/>
      <c r="Q922" s="103">
        <v>0</v>
      </c>
      <c r="R922" s="104">
        <f t="shared" si="22"/>
        <v>0</v>
      </c>
      <c r="S922" s="8">
        <f>1-Português!$T922</f>
        <v>1</v>
      </c>
      <c r="T922" s="8">
        <f>IF(Português!$R922&lt;&gt;0,1,0)</f>
        <v>0</v>
      </c>
      <c r="U922" s="135"/>
      <c r="V922" s="135"/>
      <c r="Y922" s="3"/>
    </row>
    <row r="923" spans="1:25" ht="32.1" customHeight="1" thickBot="1" x14ac:dyDescent="0.35">
      <c r="A923" s="151"/>
      <c r="B923" s="123">
        <f>Tabela5[[#This Row],[Reunião]]</f>
        <v>153</v>
      </c>
      <c r="C923" s="124">
        <f>Tabela5[[#This Row],[Data]]</f>
        <v>40422</v>
      </c>
      <c r="D923" s="125" t="str">
        <f t="shared" si="21"/>
        <v>→</v>
      </c>
      <c r="E923" s="126">
        <f>Tabela5[[#This Row],[Decisão Selic]]</f>
        <v>10.75</v>
      </c>
      <c r="F923" s="127" t="s">
        <v>59</v>
      </c>
      <c r="G923" s="128">
        <f>Tabela5[[#This Row],[Decisão Selic]]-M924</f>
        <v>0</v>
      </c>
      <c r="H923" s="129" t="str">
        <f>IF(Tabela5[[#This Row],[Placar]]="Unanimidade","Unan.",Tabela5[[#This Row],[Placar]])</f>
        <v>Unan.</v>
      </c>
      <c r="I923" s="130"/>
      <c r="J923" s="151"/>
      <c r="K923" s="87">
        <v>153</v>
      </c>
      <c r="L923" s="88">
        <v>40422</v>
      </c>
      <c r="M923" s="101">
        <v>10.75</v>
      </c>
      <c r="N923" s="101">
        <v>0</v>
      </c>
      <c r="O923" s="101" t="s">
        <v>60</v>
      </c>
      <c r="P923" s="102"/>
      <c r="Q923" s="103">
        <v>0</v>
      </c>
      <c r="R923" s="104">
        <f t="shared" si="22"/>
        <v>0</v>
      </c>
      <c r="S923" s="8">
        <f>1-Português!$T923</f>
        <v>1</v>
      </c>
      <c r="T923" s="8">
        <f>IF(Português!$R923&lt;&gt;0,1,0)</f>
        <v>0</v>
      </c>
      <c r="U923" s="135"/>
      <c r="V923" s="135"/>
      <c r="Y923" s="3"/>
    </row>
    <row r="924" spans="1:25" ht="32.1" customHeight="1" thickBot="1" x14ac:dyDescent="0.35">
      <c r="A924" s="151"/>
      <c r="B924" s="123">
        <f>Tabela5[[#This Row],[Reunião]]</f>
        <v>152</v>
      </c>
      <c r="C924" s="124">
        <f>Tabela5[[#This Row],[Data]]</f>
        <v>40380</v>
      </c>
      <c r="D924" s="125" t="str">
        <f t="shared" si="21"/>
        <v>↑</v>
      </c>
      <c r="E924" s="126">
        <f>Tabela5[[#This Row],[Decisão Selic]]</f>
        <v>10.75</v>
      </c>
      <c r="F924" s="127" t="s">
        <v>59</v>
      </c>
      <c r="G924" s="128">
        <f>Tabela5[[#This Row],[Decisão Selic]]-M925</f>
        <v>0.5</v>
      </c>
      <c r="H924" s="129" t="str">
        <f>IF(Tabela5[[#This Row],[Placar]]="Unanimidade","Unan.",Tabela5[[#This Row],[Placar]])</f>
        <v>Unan.</v>
      </c>
      <c r="I924" s="130"/>
      <c r="J924" s="151"/>
      <c r="K924" s="87">
        <v>152</v>
      </c>
      <c r="L924" s="88">
        <v>40380</v>
      </c>
      <c r="M924" s="101">
        <v>10.75</v>
      </c>
      <c r="N924" s="101">
        <v>0.5</v>
      </c>
      <c r="O924" s="101" t="s">
        <v>60</v>
      </c>
      <c r="P924" s="102"/>
      <c r="Q924" s="103">
        <v>0.5</v>
      </c>
      <c r="R924" s="104">
        <f t="shared" si="22"/>
        <v>0</v>
      </c>
      <c r="S924" s="8">
        <f>1-Português!$T924</f>
        <v>1</v>
      </c>
      <c r="T924" s="8">
        <f>IF(Português!$R924&lt;&gt;0,1,0)</f>
        <v>0</v>
      </c>
      <c r="U924" s="135"/>
      <c r="V924" s="135"/>
      <c r="Y924" s="3"/>
    </row>
    <row r="925" spans="1:25" ht="32.1" customHeight="1" thickBot="1" x14ac:dyDescent="0.35">
      <c r="A925" s="151"/>
      <c r="B925" s="123">
        <f>Tabela5[[#This Row],[Reunião]]</f>
        <v>151</v>
      </c>
      <c r="C925" s="124">
        <f>Tabela5[[#This Row],[Data]]</f>
        <v>40338</v>
      </c>
      <c r="D925" s="125" t="str">
        <f>IF(M925=M926,"→",IF(M925&gt;M926,"↑","↓"))</f>
        <v>↑</v>
      </c>
      <c r="E925" s="126">
        <f>Tabela5[[#This Row],[Decisão Selic]]</f>
        <v>10.25</v>
      </c>
      <c r="F925" s="127" t="s">
        <v>59</v>
      </c>
      <c r="G925" s="128">
        <f>Tabela5[[#This Row],[Decisão Selic]]-M926</f>
        <v>0.75</v>
      </c>
      <c r="H925" s="129" t="str">
        <f>IF(Tabela5[[#This Row],[Placar]]="Unanimidade","Unan.",Tabela5[[#This Row],[Placar]])</f>
        <v>Unan.</v>
      </c>
      <c r="I925" s="130"/>
      <c r="J925" s="151"/>
      <c r="K925" s="87">
        <v>151</v>
      </c>
      <c r="L925" s="88">
        <v>40338</v>
      </c>
      <c r="M925" s="101">
        <v>10.25</v>
      </c>
      <c r="N925" s="101">
        <v>0.75</v>
      </c>
      <c r="O925" s="101" t="s">
        <v>60</v>
      </c>
      <c r="P925" s="102"/>
      <c r="Q925" s="103">
        <v>0.75</v>
      </c>
      <c r="R925" s="104">
        <f t="shared" si="22"/>
        <v>0</v>
      </c>
      <c r="S925" s="8">
        <f>1-Português!$T925</f>
        <v>1</v>
      </c>
      <c r="T925" s="8">
        <f>IF(Português!$R925&lt;&gt;0,1,0)</f>
        <v>0</v>
      </c>
      <c r="U925" s="135"/>
      <c r="V925" s="135"/>
      <c r="Y925" s="3"/>
    </row>
    <row r="926" spans="1:25" ht="32.1" customHeight="1" thickBot="1" x14ac:dyDescent="0.35">
      <c r="A926" s="151"/>
      <c r="B926" s="123">
        <f>Tabela5[[#This Row],[Reunião]]</f>
        <v>150</v>
      </c>
      <c r="C926" s="124">
        <f>Tabela5[[#This Row],[Data]]</f>
        <v>40296</v>
      </c>
      <c r="D926" s="125" t="str">
        <f t="shared" ref="D926" si="23">IF(M926=M927,"→",IF(M926&gt;M927,"↑","↓"))</f>
        <v>↑</v>
      </c>
      <c r="E926" s="126">
        <f>Tabela5[[#This Row],[Decisão Selic]]</f>
        <v>9.5</v>
      </c>
      <c r="F926" s="127" t="s">
        <v>59</v>
      </c>
      <c r="G926" s="128">
        <f>Tabela5[[#This Row],[Decisão Selic]]-M927</f>
        <v>0.75</v>
      </c>
      <c r="H926" s="129" t="str">
        <f>IF(Tabela5[[#This Row],[Placar]]="Unanimidade","Unan.",Tabela5[[#This Row],[Placar]])</f>
        <v>Unan.</v>
      </c>
      <c r="I926" s="130"/>
      <c r="J926" s="151"/>
      <c r="K926" s="87">
        <v>150</v>
      </c>
      <c r="L926" s="88">
        <v>40296</v>
      </c>
      <c r="M926" s="101">
        <v>9.5</v>
      </c>
      <c r="N926" s="101">
        <v>0.75</v>
      </c>
      <c r="O926" s="101" t="s">
        <v>60</v>
      </c>
      <c r="P926" s="102"/>
      <c r="Q926" s="103">
        <v>0.75</v>
      </c>
      <c r="R926" s="104">
        <f t="shared" si="22"/>
        <v>0</v>
      </c>
      <c r="S926" s="8">
        <f>1-Português!$T926</f>
        <v>1</v>
      </c>
      <c r="T926" s="8">
        <f>IF(Português!$R926&lt;&gt;0,1,0)</f>
        <v>0</v>
      </c>
      <c r="U926" s="135"/>
      <c r="V926" s="135"/>
      <c r="Y926" s="3"/>
    </row>
    <row r="927" spans="1:25" ht="15.95" customHeight="1" x14ac:dyDescent="0.3">
      <c r="A927" s="151"/>
      <c r="B927" s="203">
        <f>Tabela5[[#This Row],[Reunião]]</f>
        <v>149</v>
      </c>
      <c r="C927" s="205">
        <f>Tabela5[[#This Row],[Data]]</f>
        <v>40254</v>
      </c>
      <c r="D927" s="207" t="str">
        <f>IF(M928=M929,"→",IF(M928&gt;M929,"↑","↓"))</f>
        <v>→</v>
      </c>
      <c r="E927" s="209">
        <f>Tabela5[[#This Row],[Decisão Selic]]</f>
        <v>8.75</v>
      </c>
      <c r="F927" s="211" t="s">
        <v>59</v>
      </c>
      <c r="G927" s="199">
        <f>M928-M929</f>
        <v>0</v>
      </c>
      <c r="H927" s="201" t="str">
        <f>IF(Tabela5[[#This Row],[Placar]]="Unanimidade","Unan.",Tabela5[[#This Row],[Placar]])</f>
        <v>5 x 3</v>
      </c>
      <c r="I927" s="131"/>
      <c r="J927" s="151"/>
      <c r="K927" s="75">
        <v>149</v>
      </c>
      <c r="L927" s="76">
        <v>40254</v>
      </c>
      <c r="M927" s="105">
        <v>8.75</v>
      </c>
      <c r="N927" s="105">
        <v>0</v>
      </c>
      <c r="O927" s="105" t="s">
        <v>62</v>
      </c>
      <c r="P927" s="106"/>
      <c r="Q927" s="107">
        <v>0</v>
      </c>
      <c r="R927" s="108">
        <f t="shared" si="22"/>
        <v>0</v>
      </c>
      <c r="S927" s="8">
        <v>5</v>
      </c>
      <c r="T927" s="8">
        <f>IF(Português!$R927&lt;&gt;0,1,0)</f>
        <v>0</v>
      </c>
      <c r="U927" s="135"/>
      <c r="V927" s="135"/>
      <c r="Y927" s="3"/>
    </row>
    <row r="928" spans="1:25" ht="15.95" customHeight="1" thickBot="1" x14ac:dyDescent="0.35">
      <c r="A928" s="151"/>
      <c r="B928" s="204"/>
      <c r="C928" s="206"/>
      <c r="D928" s="208"/>
      <c r="E928" s="210"/>
      <c r="F928" s="212"/>
      <c r="G928" s="200"/>
      <c r="H928" s="202"/>
      <c r="I928" s="132"/>
      <c r="J928" s="151"/>
      <c r="K928" s="81">
        <v>149</v>
      </c>
      <c r="L928" s="82">
        <v>40254</v>
      </c>
      <c r="M928" s="109">
        <v>8.75</v>
      </c>
      <c r="N928" s="109">
        <v>0</v>
      </c>
      <c r="O928" s="109" t="s">
        <v>62</v>
      </c>
      <c r="P928" s="110"/>
      <c r="Q928" s="111">
        <v>0.5</v>
      </c>
      <c r="R928" s="112">
        <f t="shared" si="22"/>
        <v>0.5</v>
      </c>
      <c r="S928" s="8">
        <v>0</v>
      </c>
      <c r="T928" s="8">
        <v>3</v>
      </c>
      <c r="U928" s="135"/>
      <c r="V928" s="135"/>
      <c r="Y928" s="3"/>
    </row>
    <row r="929" spans="1:25" ht="32.1" customHeight="1" thickBot="1" x14ac:dyDescent="0.35">
      <c r="A929" s="151"/>
      <c r="B929" s="123">
        <f>Tabela5[[#This Row],[Reunião]]</f>
        <v>148</v>
      </c>
      <c r="C929" s="124">
        <f>Tabela5[[#This Row],[Data]]</f>
        <v>40205</v>
      </c>
      <c r="D929" s="125" t="str">
        <f t="shared" ref="D929" si="24">IF(M929=M930,"→",IF(M929&gt;M930,"↑","↓"))</f>
        <v>→</v>
      </c>
      <c r="E929" s="126">
        <f>Tabela5[[#This Row],[Decisão Selic]]</f>
        <v>8.75</v>
      </c>
      <c r="F929" s="127" t="s">
        <v>59</v>
      </c>
      <c r="G929" s="128">
        <f>Tabela5[[#This Row],[Decisão Selic]]-M930</f>
        <v>0</v>
      </c>
      <c r="H929" s="129" t="str">
        <f>IF(Tabela5[[#This Row],[Placar]]="Unanimidade","Unan.",Tabela5[[#This Row],[Placar]])</f>
        <v>Unan.</v>
      </c>
      <c r="I929" s="130"/>
      <c r="J929" s="151"/>
      <c r="K929" s="87">
        <v>148</v>
      </c>
      <c r="L929" s="88">
        <v>40205</v>
      </c>
      <c r="M929" s="101">
        <v>8.75</v>
      </c>
      <c r="N929" s="101">
        <v>0</v>
      </c>
      <c r="O929" s="101" t="s">
        <v>60</v>
      </c>
      <c r="P929" s="102"/>
      <c r="Q929" s="103">
        <v>0</v>
      </c>
      <c r="R929" s="104">
        <f t="shared" si="22"/>
        <v>0</v>
      </c>
      <c r="S929" s="8">
        <f>1-Português!$T929</f>
        <v>1</v>
      </c>
      <c r="T929" s="8">
        <f>IF(Português!$R929&lt;&gt;0,1,0)</f>
        <v>0</v>
      </c>
      <c r="U929" s="135"/>
      <c r="V929" s="135"/>
      <c r="Y929" s="3"/>
    </row>
    <row r="930" spans="1:25" ht="32.1" customHeight="1" thickBot="1" x14ac:dyDescent="0.35">
      <c r="A930" s="151"/>
      <c r="B930" s="123">
        <f>Tabela5[[#This Row],[Reunião]]</f>
        <v>147</v>
      </c>
      <c r="C930" s="124">
        <f>Tabela5[[#This Row],[Data]]</f>
        <v>40156</v>
      </c>
      <c r="D930" s="125" t="str">
        <f t="shared" ref="D930:D933" si="25">IF(M930=M931,"→",IF(M930&gt;M931,"↑","↓"))</f>
        <v>→</v>
      </c>
      <c r="E930" s="126">
        <f>Tabela5[[#This Row],[Decisão Selic]]</f>
        <v>8.75</v>
      </c>
      <c r="F930" s="127" t="s">
        <v>59</v>
      </c>
      <c r="G930" s="128">
        <f>Tabela5[[#This Row],[Decisão Selic]]-M931</f>
        <v>0</v>
      </c>
      <c r="H930" s="129" t="str">
        <f>IF(Tabela5[[#This Row],[Placar]]="Unanimidade","Unan.",Tabela5[[#This Row],[Placar]])</f>
        <v>Unan.</v>
      </c>
      <c r="I930" s="130"/>
      <c r="J930" s="151"/>
      <c r="K930" s="87">
        <v>147</v>
      </c>
      <c r="L930" s="88">
        <v>40156</v>
      </c>
      <c r="M930" s="101">
        <v>8.75</v>
      </c>
      <c r="N930" s="101">
        <v>0</v>
      </c>
      <c r="O930" s="101" t="s">
        <v>60</v>
      </c>
      <c r="P930" s="102"/>
      <c r="Q930" s="103">
        <v>0</v>
      </c>
      <c r="R930" s="104">
        <f t="shared" si="22"/>
        <v>0</v>
      </c>
      <c r="S930" s="8">
        <f>1-Português!$T930</f>
        <v>1</v>
      </c>
      <c r="T930" s="8">
        <f>IF(Português!$R930&lt;&gt;0,1,0)</f>
        <v>0</v>
      </c>
      <c r="U930" s="135"/>
      <c r="V930" s="135"/>
      <c r="Y930" s="3"/>
    </row>
    <row r="931" spans="1:25" ht="32.1" customHeight="1" thickBot="1" x14ac:dyDescent="0.35">
      <c r="A931" s="151"/>
      <c r="B931" s="123">
        <f>Tabela5[[#This Row],[Reunião]]</f>
        <v>146</v>
      </c>
      <c r="C931" s="124">
        <f>Tabela5[[#This Row],[Data]]</f>
        <v>40107</v>
      </c>
      <c r="D931" s="125" t="str">
        <f t="shared" si="25"/>
        <v>→</v>
      </c>
      <c r="E931" s="126">
        <f>Tabela5[[#This Row],[Decisão Selic]]</f>
        <v>8.75</v>
      </c>
      <c r="F931" s="127" t="s">
        <v>59</v>
      </c>
      <c r="G931" s="128">
        <f>Tabela5[[#This Row],[Decisão Selic]]-M932</f>
        <v>0</v>
      </c>
      <c r="H931" s="129" t="str">
        <f>IF(Tabela5[[#This Row],[Placar]]="Unanimidade","Unan.",Tabela5[[#This Row],[Placar]])</f>
        <v>Unan.</v>
      </c>
      <c r="I931" s="130"/>
      <c r="J931" s="151"/>
      <c r="K931" s="87">
        <v>146</v>
      </c>
      <c r="L931" s="88">
        <v>40107</v>
      </c>
      <c r="M931" s="101">
        <v>8.75</v>
      </c>
      <c r="N931" s="101">
        <v>0</v>
      </c>
      <c r="O931" s="101" t="s">
        <v>60</v>
      </c>
      <c r="P931" s="102"/>
      <c r="Q931" s="103">
        <v>0</v>
      </c>
      <c r="R931" s="104">
        <f t="shared" si="22"/>
        <v>0</v>
      </c>
      <c r="S931" s="8">
        <f>1-Português!$T931</f>
        <v>1</v>
      </c>
      <c r="T931" s="8">
        <f>IF(Português!$R931&lt;&gt;0,1,0)</f>
        <v>0</v>
      </c>
      <c r="U931" s="135"/>
      <c r="V931" s="135"/>
      <c r="Y931" s="3"/>
    </row>
    <row r="932" spans="1:25" ht="32.1" customHeight="1" thickBot="1" x14ac:dyDescent="0.35">
      <c r="A932" s="151"/>
      <c r="B932" s="123">
        <f>Tabela5[[#This Row],[Reunião]]</f>
        <v>145</v>
      </c>
      <c r="C932" s="124">
        <f>Tabela5[[#This Row],[Data]]</f>
        <v>40058</v>
      </c>
      <c r="D932" s="125" t="str">
        <f t="shared" si="25"/>
        <v>→</v>
      </c>
      <c r="E932" s="126">
        <f>Tabela5[[#This Row],[Decisão Selic]]</f>
        <v>8.75</v>
      </c>
      <c r="F932" s="127" t="s">
        <v>59</v>
      </c>
      <c r="G932" s="128">
        <f>Tabela5[[#This Row],[Decisão Selic]]-M933</f>
        <v>0</v>
      </c>
      <c r="H932" s="129" t="str">
        <f>IF(Tabela5[[#This Row],[Placar]]="Unanimidade","Unan.",Tabela5[[#This Row],[Placar]])</f>
        <v>Unan.</v>
      </c>
      <c r="I932" s="130"/>
      <c r="J932" s="151"/>
      <c r="K932" s="87">
        <v>145</v>
      </c>
      <c r="L932" s="88">
        <v>40058</v>
      </c>
      <c r="M932" s="101">
        <v>8.75</v>
      </c>
      <c r="N932" s="101">
        <v>0</v>
      </c>
      <c r="O932" s="101" t="s">
        <v>60</v>
      </c>
      <c r="P932" s="102"/>
      <c r="Q932" s="103">
        <v>0</v>
      </c>
      <c r="R932" s="104">
        <f t="shared" si="22"/>
        <v>0</v>
      </c>
      <c r="S932" s="8">
        <f>1-Português!$T932</f>
        <v>1</v>
      </c>
      <c r="T932" s="8">
        <f>IF(Português!$R932&lt;&gt;0,1,0)</f>
        <v>0</v>
      </c>
      <c r="U932" s="135"/>
      <c r="V932" s="135"/>
      <c r="Y932" s="3"/>
    </row>
    <row r="933" spans="1:25" ht="32.1" customHeight="1" thickBot="1" x14ac:dyDescent="0.35">
      <c r="A933" s="151"/>
      <c r="B933" s="123">
        <f>Tabela5[[#This Row],[Reunião]]</f>
        <v>144</v>
      </c>
      <c r="C933" s="124">
        <f>Tabela5[[#This Row],[Data]]</f>
        <v>40016</v>
      </c>
      <c r="D933" s="125" t="str">
        <f t="shared" si="25"/>
        <v>↓</v>
      </c>
      <c r="E933" s="126">
        <f>Tabela5[[#This Row],[Decisão Selic]]</f>
        <v>8.75</v>
      </c>
      <c r="F933" s="127" t="s">
        <v>59</v>
      </c>
      <c r="G933" s="128">
        <f>Tabela5[[#This Row],[Decisão Selic]]-M934</f>
        <v>-0.5</v>
      </c>
      <c r="H933" s="129" t="str">
        <f>IF(Tabela5[[#This Row],[Placar]]="Unanimidade","Unan.",Tabela5[[#This Row],[Placar]])</f>
        <v>Unan.</v>
      </c>
      <c r="I933" s="130"/>
      <c r="J933" s="151"/>
      <c r="K933" s="87">
        <v>144</v>
      </c>
      <c r="L933" s="88">
        <v>40016</v>
      </c>
      <c r="M933" s="101">
        <v>8.75</v>
      </c>
      <c r="N933" s="101">
        <v>-0.5</v>
      </c>
      <c r="O933" s="101" t="s">
        <v>60</v>
      </c>
      <c r="P933" s="102"/>
      <c r="Q933" s="103">
        <v>-0.5</v>
      </c>
      <c r="R933" s="104">
        <f t="shared" si="22"/>
        <v>0</v>
      </c>
      <c r="S933" s="8">
        <f>1-Português!$T933</f>
        <v>1</v>
      </c>
      <c r="T933" s="8">
        <f>IF(Português!$R933&lt;&gt;0,1,0)</f>
        <v>0</v>
      </c>
      <c r="U933" s="135"/>
      <c r="V933" s="135"/>
      <c r="Y933" s="3"/>
    </row>
    <row r="934" spans="1:25" ht="15.95" customHeight="1" x14ac:dyDescent="0.3">
      <c r="A934" s="151"/>
      <c r="B934" s="203">
        <f>Tabela5[[#This Row],[Reunião]]</f>
        <v>143</v>
      </c>
      <c r="C934" s="205">
        <f>Tabela5[[#This Row],[Data]]</f>
        <v>39974</v>
      </c>
      <c r="D934" s="207" t="str">
        <f>IF(M935=M936,"→",IF(M935&gt;M936,"↑","↓"))</f>
        <v>↓</v>
      </c>
      <c r="E934" s="209">
        <f>Tabela5[[#This Row],[Decisão Selic]]</f>
        <v>9.25</v>
      </c>
      <c r="F934" s="211" t="s">
        <v>59</v>
      </c>
      <c r="G934" s="199">
        <f>M935-M936</f>
        <v>-1</v>
      </c>
      <c r="H934" s="201" t="str">
        <f>IF(Tabela5[[#This Row],[Placar]]="Unanimidade","Unan.",Tabela5[[#This Row],[Placar]])</f>
        <v>6 x 2</v>
      </c>
      <c r="I934" s="131"/>
      <c r="J934" s="151"/>
      <c r="K934" s="75">
        <v>143</v>
      </c>
      <c r="L934" s="76">
        <v>39974</v>
      </c>
      <c r="M934" s="105">
        <v>9.25</v>
      </c>
      <c r="N934" s="105">
        <v>-1</v>
      </c>
      <c r="O934" s="105" t="s">
        <v>63</v>
      </c>
      <c r="P934" s="106"/>
      <c r="Q934" s="107">
        <v>-1</v>
      </c>
      <c r="R934" s="108">
        <f t="shared" si="22"/>
        <v>0</v>
      </c>
      <c r="S934" s="8">
        <v>6</v>
      </c>
      <c r="T934" s="8">
        <f>IF(Português!$R934&lt;&gt;0,1,0)</f>
        <v>0</v>
      </c>
      <c r="U934" s="135"/>
      <c r="V934" s="135"/>
      <c r="Y934" s="3"/>
    </row>
    <row r="935" spans="1:25" ht="15.95" customHeight="1" thickBot="1" x14ac:dyDescent="0.35">
      <c r="A935" s="151"/>
      <c r="B935" s="204"/>
      <c r="C935" s="206"/>
      <c r="D935" s="208"/>
      <c r="E935" s="210"/>
      <c r="F935" s="212"/>
      <c r="G935" s="200"/>
      <c r="H935" s="202"/>
      <c r="I935" s="132"/>
      <c r="J935" s="151"/>
      <c r="K935" s="81">
        <v>143</v>
      </c>
      <c r="L935" s="82">
        <v>39974</v>
      </c>
      <c r="M935" s="109">
        <v>9.25</v>
      </c>
      <c r="N935" s="109">
        <v>-1</v>
      </c>
      <c r="O935" s="109" t="s">
        <v>63</v>
      </c>
      <c r="P935" s="110"/>
      <c r="Q935" s="111">
        <v>-0.75</v>
      </c>
      <c r="R935" s="112">
        <f t="shared" si="22"/>
        <v>0.25</v>
      </c>
      <c r="S935" s="8">
        <v>0</v>
      </c>
      <c r="T935" s="8">
        <v>2</v>
      </c>
      <c r="U935" s="135"/>
      <c r="V935" s="135"/>
      <c r="Y935" s="3"/>
    </row>
    <row r="936" spans="1:25" ht="32.1" customHeight="1" thickBot="1" x14ac:dyDescent="0.35">
      <c r="A936" s="151"/>
      <c r="B936" s="123">
        <f>Tabela5[[#This Row],[Reunião]]</f>
        <v>142</v>
      </c>
      <c r="C936" s="124">
        <f>Tabela5[[#This Row],[Data]]</f>
        <v>39932</v>
      </c>
      <c r="D936" s="125" t="str">
        <f t="shared" ref="D936" si="26">IF(M936=M937,"→",IF(M936&gt;M937,"↑","↓"))</f>
        <v>↓</v>
      </c>
      <c r="E936" s="126">
        <f>Tabela5[[#This Row],[Decisão Selic]]</f>
        <v>10.25</v>
      </c>
      <c r="F936" s="127" t="s">
        <v>59</v>
      </c>
      <c r="G936" s="128">
        <f>Tabela5[[#This Row],[Decisão Selic]]-M937</f>
        <v>-1</v>
      </c>
      <c r="H936" s="129" t="str">
        <f>IF(Tabela5[[#This Row],[Placar]]="Unanimidade","Unan.",Tabela5[[#This Row],[Placar]])</f>
        <v>Unan.</v>
      </c>
      <c r="I936" s="130"/>
      <c r="J936" s="151"/>
      <c r="K936" s="87">
        <v>142</v>
      </c>
      <c r="L936" s="88">
        <v>39932</v>
      </c>
      <c r="M936" s="101">
        <v>10.25</v>
      </c>
      <c r="N936" s="101">
        <v>-1</v>
      </c>
      <c r="O936" s="101" t="s">
        <v>60</v>
      </c>
      <c r="P936" s="102"/>
      <c r="Q936" s="103">
        <v>-1</v>
      </c>
      <c r="R936" s="104">
        <f t="shared" si="22"/>
        <v>0</v>
      </c>
      <c r="S936" s="8">
        <f>1-Português!$T936</f>
        <v>1</v>
      </c>
      <c r="T936" s="8">
        <f>IF(Português!$R936&lt;&gt;0,1,0)</f>
        <v>0</v>
      </c>
      <c r="U936" s="135"/>
      <c r="V936" s="135"/>
      <c r="Y936" s="3"/>
    </row>
    <row r="937" spans="1:25" ht="32.1" customHeight="1" thickBot="1" x14ac:dyDescent="0.35">
      <c r="A937" s="151"/>
      <c r="B937" s="123">
        <f>Tabela5[[#This Row],[Reunião]]</f>
        <v>141</v>
      </c>
      <c r="C937" s="124">
        <f>Tabela5[[#This Row],[Data]]</f>
        <v>39883</v>
      </c>
      <c r="D937" s="125" t="str">
        <f>IF(M937=M939,"→",IF(M937&gt;M939,"↑","↓"))</f>
        <v>↓</v>
      </c>
      <c r="E937" s="126">
        <f>Tabela5[[#This Row],[Decisão Selic]]</f>
        <v>11.25</v>
      </c>
      <c r="F937" s="127" t="s">
        <v>59</v>
      </c>
      <c r="G937" s="128">
        <f>Tabela5[[#This Row],[Decisão Selic]]-M939</f>
        <v>-1.5</v>
      </c>
      <c r="H937" s="129" t="str">
        <f>IF(Tabela5[[#This Row],[Placar]]="Unanimidade","Unan.",Tabela5[[#This Row],[Placar]])</f>
        <v>Unan.</v>
      </c>
      <c r="I937" s="130"/>
      <c r="J937" s="151"/>
      <c r="K937" s="87">
        <v>141</v>
      </c>
      <c r="L937" s="88">
        <v>39883</v>
      </c>
      <c r="M937" s="101">
        <v>11.25</v>
      </c>
      <c r="N937" s="101">
        <v>-1.5</v>
      </c>
      <c r="O937" s="101" t="s">
        <v>60</v>
      </c>
      <c r="P937" s="102"/>
      <c r="Q937" s="103">
        <v>-1.5</v>
      </c>
      <c r="R937" s="104">
        <f t="shared" si="22"/>
        <v>0</v>
      </c>
      <c r="S937" s="8">
        <f>1-Português!$T937</f>
        <v>1</v>
      </c>
      <c r="T937" s="8">
        <f>IF(Português!$R937&lt;&gt;0,1,0)</f>
        <v>0</v>
      </c>
      <c r="U937" s="135"/>
      <c r="V937" s="135"/>
      <c r="Y937" s="3"/>
    </row>
    <row r="938" spans="1:25" ht="15.95" customHeight="1" x14ac:dyDescent="0.3">
      <c r="A938" s="151"/>
      <c r="B938" s="213">
        <f>Tabela5[[#This Row],[Reunião]]</f>
        <v>140</v>
      </c>
      <c r="C938" s="205">
        <f>Tabela5[[#This Row],[Data]]</f>
        <v>39834</v>
      </c>
      <c r="D938" s="207" t="str">
        <f>IF(M939=M940,"→",IF(M939&gt;M940,"↑","↓"))</f>
        <v>↓</v>
      </c>
      <c r="E938" s="209">
        <f>Tabela5[[#This Row],[Decisão Selic]]</f>
        <v>12.75</v>
      </c>
      <c r="F938" s="215" t="s">
        <v>59</v>
      </c>
      <c r="G938" s="199">
        <f>M939-M940</f>
        <v>-1</v>
      </c>
      <c r="H938" s="201" t="str">
        <f>IF(Tabela5[[#This Row],[Placar]]="Unanimidade","Unan.",Tabela5[[#This Row],[Placar]])</f>
        <v>5 x 3</v>
      </c>
      <c r="I938" s="194"/>
      <c r="J938" s="151"/>
      <c r="K938" s="75">
        <v>140</v>
      </c>
      <c r="L938" s="76">
        <v>39834</v>
      </c>
      <c r="M938" s="105">
        <v>12.75</v>
      </c>
      <c r="N938" s="105">
        <v>-1</v>
      </c>
      <c r="O938" s="105" t="s">
        <v>62</v>
      </c>
      <c r="P938" s="106"/>
      <c r="Q938" s="107">
        <v>-1</v>
      </c>
      <c r="R938" s="108">
        <f t="shared" ref="R938" si="27">Q938-N938</f>
        <v>0</v>
      </c>
      <c r="S938" s="8"/>
      <c r="T938" s="8"/>
      <c r="U938" s="135"/>
      <c r="V938" s="135"/>
      <c r="Y938" s="3"/>
    </row>
    <row r="939" spans="1:25" ht="15.95" customHeight="1" thickBot="1" x14ac:dyDescent="0.35">
      <c r="A939" s="151"/>
      <c r="B939" s="214"/>
      <c r="C939" s="206"/>
      <c r="D939" s="208"/>
      <c r="E939" s="210"/>
      <c r="F939" s="216"/>
      <c r="G939" s="200"/>
      <c r="H939" s="202"/>
      <c r="I939" s="195"/>
      <c r="J939" s="151"/>
      <c r="K939" s="81">
        <v>140</v>
      </c>
      <c r="L939" s="82">
        <v>39834</v>
      </c>
      <c r="M939" s="109">
        <v>12.75</v>
      </c>
      <c r="N939" s="109">
        <v>-1</v>
      </c>
      <c r="O939" s="113" t="s">
        <v>62</v>
      </c>
      <c r="P939" s="110"/>
      <c r="Q939" s="111">
        <v>-0.75</v>
      </c>
      <c r="R939" s="112">
        <f t="shared" si="22"/>
        <v>0.25</v>
      </c>
      <c r="S939" s="8">
        <f>1-Português!$T939</f>
        <v>0</v>
      </c>
      <c r="T939" s="8">
        <f>IF(Português!$R939&lt;&gt;0,1,0)</f>
        <v>1</v>
      </c>
      <c r="U939" s="135"/>
      <c r="V939" s="135"/>
      <c r="Y939" s="3"/>
    </row>
    <row r="940" spans="1:25" ht="32.1" customHeight="1" thickBot="1" x14ac:dyDescent="0.35">
      <c r="A940" s="151"/>
      <c r="B940" s="123">
        <f>Tabela5[[#This Row],[Reunião]]</f>
        <v>139</v>
      </c>
      <c r="C940" s="124">
        <f>Tabela5[[#This Row],[Data]]</f>
        <v>39792</v>
      </c>
      <c r="D940" s="125" t="str">
        <f t="shared" ref="D940:D941" si="28">IF(M940=M941,"→",IF(M940&gt;M941,"↑","↓"))</f>
        <v>→</v>
      </c>
      <c r="E940" s="126">
        <f>Tabela5[[#This Row],[Decisão Selic]]</f>
        <v>13.75</v>
      </c>
      <c r="F940" s="127" t="s">
        <v>59</v>
      </c>
      <c r="G940" s="128">
        <f>Tabela5[[#This Row],[Decisão Selic]]-M941</f>
        <v>0</v>
      </c>
      <c r="H940" s="129" t="str">
        <f>IF(Tabela5[[#This Row],[Placar]]="Unanimidade","Unan.",Tabela5[[#This Row],[Placar]])</f>
        <v>Unan.</v>
      </c>
      <c r="I940" s="130"/>
      <c r="J940" s="151"/>
      <c r="K940" s="87">
        <v>139</v>
      </c>
      <c r="L940" s="88">
        <v>39792</v>
      </c>
      <c r="M940" s="101">
        <v>13.75</v>
      </c>
      <c r="N940" s="101">
        <v>0</v>
      </c>
      <c r="O940" s="101" t="s">
        <v>60</v>
      </c>
      <c r="P940" s="102"/>
      <c r="Q940" s="103">
        <v>0</v>
      </c>
      <c r="R940" s="104">
        <f t="shared" si="22"/>
        <v>0</v>
      </c>
      <c r="S940" s="8">
        <f>1-Português!$T940</f>
        <v>1</v>
      </c>
      <c r="T940" s="8">
        <f>IF(Português!$R940&lt;&gt;0,1,0)</f>
        <v>0</v>
      </c>
      <c r="U940" s="135"/>
      <c r="V940" s="135"/>
      <c r="Y940" s="3"/>
    </row>
    <row r="941" spans="1:25" ht="32.1" customHeight="1" thickBot="1" x14ac:dyDescent="0.35">
      <c r="A941" s="151"/>
      <c r="B941" s="123">
        <f>Tabela5[[#This Row],[Reunião]]</f>
        <v>138</v>
      </c>
      <c r="C941" s="124">
        <f>Tabela5[[#This Row],[Data]]</f>
        <v>39750</v>
      </c>
      <c r="D941" s="125" t="str">
        <f t="shared" si="28"/>
        <v>→</v>
      </c>
      <c r="E941" s="126">
        <f>Tabela5[[#This Row],[Decisão Selic]]</f>
        <v>13.75</v>
      </c>
      <c r="F941" s="127" t="s">
        <v>59</v>
      </c>
      <c r="G941" s="128">
        <f>Tabela5[[#This Row],[Decisão Selic]]-M942</f>
        <v>0</v>
      </c>
      <c r="H941" s="129" t="str">
        <f>IF(Tabela5[[#This Row],[Placar]]="Unanimidade","Unan.",Tabela5[[#This Row],[Placar]])</f>
        <v>Unan.</v>
      </c>
      <c r="I941" s="130"/>
      <c r="J941" s="151"/>
      <c r="K941" s="87">
        <v>138</v>
      </c>
      <c r="L941" s="88">
        <v>39750</v>
      </c>
      <c r="M941" s="101">
        <v>13.75</v>
      </c>
      <c r="N941" s="101">
        <v>0</v>
      </c>
      <c r="O941" s="101" t="s">
        <v>60</v>
      </c>
      <c r="P941" s="102"/>
      <c r="Q941" s="103">
        <v>0</v>
      </c>
      <c r="R941" s="104">
        <f t="shared" si="22"/>
        <v>0</v>
      </c>
      <c r="S941" s="8">
        <f>1-Português!$T941</f>
        <v>1</v>
      </c>
      <c r="T941" s="8">
        <f>IF(Português!$R941&lt;&gt;0,1,0)</f>
        <v>0</v>
      </c>
      <c r="U941" s="135"/>
      <c r="V941" s="135"/>
      <c r="Y941" s="3"/>
    </row>
    <row r="942" spans="1:25" ht="15.95" customHeight="1" x14ac:dyDescent="0.3">
      <c r="A942" s="151"/>
      <c r="B942" s="203">
        <f>Tabela5[[#This Row],[Reunião]]</f>
        <v>137</v>
      </c>
      <c r="C942" s="205">
        <f>Tabela5[[#This Row],[Data]]</f>
        <v>39701</v>
      </c>
      <c r="D942" s="207" t="str">
        <f>IF(M943=M944,"→",IF(M943&gt;M944,"↑","↓"))</f>
        <v>↑</v>
      </c>
      <c r="E942" s="209">
        <f>Tabela5[[#This Row],[Decisão Selic]]</f>
        <v>13.75</v>
      </c>
      <c r="F942" s="211" t="s">
        <v>59</v>
      </c>
      <c r="G942" s="199">
        <f>M943-M944</f>
        <v>0.75</v>
      </c>
      <c r="H942" s="201" t="str">
        <f>IF(Tabela5[[#This Row],[Placar]]="Unanimidade","Unan.",Tabela5[[#This Row],[Placar]])</f>
        <v>5 x 3</v>
      </c>
      <c r="I942" s="131"/>
      <c r="J942" s="151"/>
      <c r="K942" s="75">
        <v>137</v>
      </c>
      <c r="L942" s="76">
        <v>39701</v>
      </c>
      <c r="M942" s="105">
        <v>13.75</v>
      </c>
      <c r="N942" s="105">
        <v>0.75</v>
      </c>
      <c r="O942" s="105" t="s">
        <v>62</v>
      </c>
      <c r="P942" s="106"/>
      <c r="Q942" s="107">
        <v>0.75</v>
      </c>
      <c r="R942" s="108">
        <f t="shared" si="22"/>
        <v>0</v>
      </c>
      <c r="S942" s="8">
        <v>5</v>
      </c>
      <c r="T942" s="8">
        <f>IF(Português!$R942&lt;&gt;0,1,0)</f>
        <v>0</v>
      </c>
      <c r="U942" s="135"/>
      <c r="V942" s="135"/>
      <c r="Y942" s="3"/>
    </row>
    <row r="943" spans="1:25" ht="15.95" customHeight="1" thickBot="1" x14ac:dyDescent="0.35">
      <c r="A943" s="151"/>
      <c r="B943" s="204"/>
      <c r="C943" s="206"/>
      <c r="D943" s="208"/>
      <c r="E943" s="210"/>
      <c r="F943" s="212"/>
      <c r="G943" s="200"/>
      <c r="H943" s="202"/>
      <c r="I943" s="132"/>
      <c r="J943" s="151"/>
      <c r="K943" s="81">
        <v>137</v>
      </c>
      <c r="L943" s="82">
        <v>39701</v>
      </c>
      <c r="M943" s="109">
        <v>13.75</v>
      </c>
      <c r="N943" s="109">
        <v>0.75</v>
      </c>
      <c r="O943" s="109" t="s">
        <v>62</v>
      </c>
      <c r="P943" s="110"/>
      <c r="Q943" s="111">
        <v>0.5</v>
      </c>
      <c r="R943" s="112">
        <f t="shared" si="22"/>
        <v>-0.25</v>
      </c>
      <c r="S943" s="8">
        <v>0</v>
      </c>
      <c r="T943" s="8">
        <v>3</v>
      </c>
      <c r="U943" s="135"/>
      <c r="V943" s="135"/>
      <c r="Y943" s="3"/>
    </row>
    <row r="944" spans="1:25" ht="32.1" customHeight="1" thickBot="1" x14ac:dyDescent="0.35">
      <c r="A944" s="151"/>
      <c r="B944" s="123">
        <f>Tabela5[[#This Row],[Reunião]]</f>
        <v>136</v>
      </c>
      <c r="C944" s="124">
        <f>Tabela5[[#This Row],[Data]]</f>
        <v>39652</v>
      </c>
      <c r="D944" s="125" t="str">
        <f t="shared" ref="D944" si="29">IF(M944=M945,"→",IF(M944&gt;M945,"↑","↓"))</f>
        <v>↑</v>
      </c>
      <c r="E944" s="126">
        <f>Tabela5[[#This Row],[Decisão Selic]]</f>
        <v>13</v>
      </c>
      <c r="F944" s="127" t="s">
        <v>59</v>
      </c>
      <c r="G944" s="128">
        <f>Tabela5[[#This Row],[Decisão Selic]]-M945</f>
        <v>0.75</v>
      </c>
      <c r="H944" s="129" t="str">
        <f>IF(Tabela5[[#This Row],[Placar]]="Unanimidade","Unan.",Tabela5[[#This Row],[Placar]])</f>
        <v>Unan.</v>
      </c>
      <c r="I944" s="130"/>
      <c r="J944" s="151"/>
      <c r="K944" s="87">
        <v>136</v>
      </c>
      <c r="L944" s="88">
        <v>39652</v>
      </c>
      <c r="M944" s="101">
        <v>13</v>
      </c>
      <c r="N944" s="101">
        <v>0.75</v>
      </c>
      <c r="O944" s="101" t="s">
        <v>60</v>
      </c>
      <c r="P944" s="102"/>
      <c r="Q944" s="103">
        <v>0.75</v>
      </c>
      <c r="R944" s="104">
        <f t="shared" si="22"/>
        <v>0</v>
      </c>
      <c r="S944" s="8">
        <f>1-Português!$T944</f>
        <v>1</v>
      </c>
      <c r="T944" s="8">
        <f>IF(Português!$R944&lt;&gt;0,1,0)</f>
        <v>0</v>
      </c>
      <c r="U944" s="135"/>
      <c r="V944" s="135"/>
      <c r="Y944" s="3"/>
    </row>
    <row r="945" spans="1:25" ht="32.1" customHeight="1" thickBot="1" x14ac:dyDescent="0.35">
      <c r="A945" s="151"/>
      <c r="B945" s="123">
        <f>Tabela5[[#This Row],[Reunião]]</f>
        <v>135</v>
      </c>
      <c r="C945" s="124">
        <f>Tabela5[[#This Row],[Data]]</f>
        <v>39603</v>
      </c>
      <c r="D945" s="125" t="str">
        <f t="shared" ref="D945:D951" si="30">IF(M945=M946,"→",IF(M945&gt;M946,"↑","↓"))</f>
        <v>↑</v>
      </c>
      <c r="E945" s="126">
        <f>Tabela5[[#This Row],[Decisão Selic]]</f>
        <v>12.25</v>
      </c>
      <c r="F945" s="127" t="s">
        <v>59</v>
      </c>
      <c r="G945" s="128">
        <f>Tabela5[[#This Row],[Decisão Selic]]-M946</f>
        <v>0.5</v>
      </c>
      <c r="H945" s="129" t="str">
        <f>IF(Tabela5[[#This Row],[Placar]]="Unanimidade","Unan.",Tabela5[[#This Row],[Placar]])</f>
        <v>Unan.</v>
      </c>
      <c r="I945" s="130"/>
      <c r="J945" s="151"/>
      <c r="K945" s="87">
        <v>135</v>
      </c>
      <c r="L945" s="88">
        <v>39603</v>
      </c>
      <c r="M945" s="101">
        <v>12.25</v>
      </c>
      <c r="N945" s="101">
        <v>0.5</v>
      </c>
      <c r="O945" s="101" t="s">
        <v>60</v>
      </c>
      <c r="P945" s="102"/>
      <c r="Q945" s="103">
        <v>0.5</v>
      </c>
      <c r="R945" s="104">
        <f t="shared" si="22"/>
        <v>0</v>
      </c>
      <c r="S945" s="8">
        <f>1-Português!$T945</f>
        <v>1</v>
      </c>
      <c r="T945" s="8">
        <f>IF(Português!$R945&lt;&gt;0,1,0)</f>
        <v>0</v>
      </c>
      <c r="U945" s="135"/>
      <c r="V945" s="135"/>
      <c r="Y945" s="3"/>
    </row>
    <row r="946" spans="1:25" ht="32.1" customHeight="1" thickBot="1" x14ac:dyDescent="0.35">
      <c r="A946" s="151"/>
      <c r="B946" s="123">
        <f>Tabela5[[#This Row],[Reunião]]</f>
        <v>134</v>
      </c>
      <c r="C946" s="124">
        <f>Tabela5[[#This Row],[Data]]</f>
        <v>39554</v>
      </c>
      <c r="D946" s="125" t="str">
        <f t="shared" si="30"/>
        <v>↑</v>
      </c>
      <c r="E946" s="126">
        <f>Tabela5[[#This Row],[Decisão Selic]]</f>
        <v>11.75</v>
      </c>
      <c r="F946" s="127" t="s">
        <v>59</v>
      </c>
      <c r="G946" s="128">
        <f>Tabela5[[#This Row],[Decisão Selic]]-M947</f>
        <v>0.5</v>
      </c>
      <c r="H946" s="129" t="str">
        <f>IF(Tabela5[[#This Row],[Placar]]="Unanimidade","Unan.",Tabela5[[#This Row],[Placar]])</f>
        <v>Unan.</v>
      </c>
      <c r="I946" s="130"/>
      <c r="J946" s="151"/>
      <c r="K946" s="87">
        <v>134</v>
      </c>
      <c r="L946" s="88">
        <v>39554</v>
      </c>
      <c r="M946" s="101">
        <v>11.75</v>
      </c>
      <c r="N946" s="101">
        <v>0.5</v>
      </c>
      <c r="O946" s="101" t="s">
        <v>60</v>
      </c>
      <c r="P946" s="102"/>
      <c r="Q946" s="103">
        <v>0.5</v>
      </c>
      <c r="R946" s="104">
        <f t="shared" si="22"/>
        <v>0</v>
      </c>
      <c r="S946" s="8">
        <f>1-Português!$T946</f>
        <v>1</v>
      </c>
      <c r="T946" s="8">
        <f>IF(Português!$R946&lt;&gt;0,1,0)</f>
        <v>0</v>
      </c>
      <c r="U946" s="135"/>
      <c r="V946" s="135"/>
      <c r="Y946" s="3"/>
    </row>
    <row r="947" spans="1:25" ht="32.1" customHeight="1" thickBot="1" x14ac:dyDescent="0.35">
      <c r="A947" s="151"/>
      <c r="B947" s="123">
        <f>Tabela5[[#This Row],[Reunião]]</f>
        <v>133</v>
      </c>
      <c r="C947" s="124">
        <f>Tabela5[[#This Row],[Data]]</f>
        <v>39512</v>
      </c>
      <c r="D947" s="125" t="str">
        <f t="shared" si="30"/>
        <v>→</v>
      </c>
      <c r="E947" s="126">
        <f>Tabela5[[#This Row],[Decisão Selic]]</f>
        <v>11.25</v>
      </c>
      <c r="F947" s="127" t="s">
        <v>59</v>
      </c>
      <c r="G947" s="128">
        <f>Tabela5[[#This Row],[Decisão Selic]]-M948</f>
        <v>0</v>
      </c>
      <c r="H947" s="129" t="str">
        <f>IF(Tabela5[[#This Row],[Placar]]="Unanimidade","Unan.",Tabela5[[#This Row],[Placar]])</f>
        <v>Unan.</v>
      </c>
      <c r="I947" s="130"/>
      <c r="J947" s="151"/>
      <c r="K947" s="87">
        <v>133</v>
      </c>
      <c r="L947" s="88">
        <v>39512</v>
      </c>
      <c r="M947" s="101">
        <v>11.25</v>
      </c>
      <c r="N947" s="101">
        <v>0</v>
      </c>
      <c r="O947" s="101" t="s">
        <v>60</v>
      </c>
      <c r="P947" s="102"/>
      <c r="Q947" s="103">
        <v>0</v>
      </c>
      <c r="R947" s="104">
        <f t="shared" si="22"/>
        <v>0</v>
      </c>
      <c r="S947" s="8">
        <f>1-Português!$T947</f>
        <v>1</v>
      </c>
      <c r="T947" s="8">
        <f>IF(Português!$R947&lt;&gt;0,1,0)</f>
        <v>0</v>
      </c>
      <c r="U947" s="135"/>
      <c r="V947" s="135"/>
      <c r="Y947" s="3"/>
    </row>
    <row r="948" spans="1:25" ht="32.1" customHeight="1" thickBot="1" x14ac:dyDescent="0.35">
      <c r="A948" s="151"/>
      <c r="B948" s="123">
        <f>Tabela5[[#This Row],[Reunião]]</f>
        <v>132</v>
      </c>
      <c r="C948" s="124">
        <f>Tabela5[[#This Row],[Data]]</f>
        <v>39470</v>
      </c>
      <c r="D948" s="125" t="str">
        <f t="shared" si="30"/>
        <v>→</v>
      </c>
      <c r="E948" s="126">
        <f>Tabela5[[#This Row],[Decisão Selic]]</f>
        <v>11.25</v>
      </c>
      <c r="F948" s="127" t="s">
        <v>59</v>
      </c>
      <c r="G948" s="128">
        <f>Tabela5[[#This Row],[Decisão Selic]]-M949</f>
        <v>0</v>
      </c>
      <c r="H948" s="129" t="str">
        <f>IF(Tabela5[[#This Row],[Placar]]="Unanimidade","Unan.",Tabela5[[#This Row],[Placar]])</f>
        <v>Unan.</v>
      </c>
      <c r="I948" s="130"/>
      <c r="J948" s="151"/>
      <c r="K948" s="87">
        <v>132</v>
      </c>
      <c r="L948" s="88">
        <v>39470</v>
      </c>
      <c r="M948" s="101">
        <v>11.25</v>
      </c>
      <c r="N948" s="101">
        <v>0</v>
      </c>
      <c r="O948" s="101" t="s">
        <v>60</v>
      </c>
      <c r="P948" s="102"/>
      <c r="Q948" s="103">
        <v>0</v>
      </c>
      <c r="R948" s="104">
        <f t="shared" si="22"/>
        <v>0</v>
      </c>
      <c r="S948" s="8">
        <f>1-Português!$T948</f>
        <v>1</v>
      </c>
      <c r="T948" s="8">
        <f>IF(Português!$R948&lt;&gt;0,1,0)</f>
        <v>0</v>
      </c>
      <c r="U948" s="135"/>
      <c r="V948" s="135"/>
      <c r="Y948" s="3"/>
    </row>
    <row r="949" spans="1:25" ht="32.1" customHeight="1" thickBot="1" x14ac:dyDescent="0.35">
      <c r="A949" s="151"/>
      <c r="B949" s="123">
        <f>Tabela5[[#This Row],[Reunião]]</f>
        <v>131</v>
      </c>
      <c r="C949" s="124">
        <f>Tabela5[[#This Row],[Data]]</f>
        <v>39421</v>
      </c>
      <c r="D949" s="125" t="str">
        <f t="shared" si="30"/>
        <v>→</v>
      </c>
      <c r="E949" s="126">
        <f>Tabela5[[#This Row],[Decisão Selic]]</f>
        <v>11.25</v>
      </c>
      <c r="F949" s="127" t="s">
        <v>59</v>
      </c>
      <c r="G949" s="128">
        <f>Tabela5[[#This Row],[Decisão Selic]]-M950</f>
        <v>0</v>
      </c>
      <c r="H949" s="129" t="str">
        <f>IF(Tabela5[[#This Row],[Placar]]="Unanimidade","Unan.",Tabela5[[#This Row],[Placar]])</f>
        <v>Unan.</v>
      </c>
      <c r="I949" s="130"/>
      <c r="J949" s="151"/>
      <c r="K949" s="87">
        <v>131</v>
      </c>
      <c r="L949" s="88">
        <v>39421</v>
      </c>
      <c r="M949" s="101">
        <v>11.25</v>
      </c>
      <c r="N949" s="101">
        <v>0</v>
      </c>
      <c r="O949" s="101" t="s">
        <v>60</v>
      </c>
      <c r="P949" s="102"/>
      <c r="Q949" s="103">
        <v>0</v>
      </c>
      <c r="R949" s="104">
        <f t="shared" si="22"/>
        <v>0</v>
      </c>
      <c r="S949" s="8">
        <f>1-Português!$T949</f>
        <v>1</v>
      </c>
      <c r="T949" s="8">
        <f>IF(Português!$R949&lt;&gt;0,1,0)</f>
        <v>0</v>
      </c>
      <c r="U949" s="135"/>
      <c r="V949" s="135"/>
      <c r="Y949" s="3"/>
    </row>
    <row r="950" spans="1:25" ht="32.1" customHeight="1" thickBot="1" x14ac:dyDescent="0.35">
      <c r="A950" s="151"/>
      <c r="B950" s="123">
        <f>Tabela5[[#This Row],[Reunião]]</f>
        <v>130</v>
      </c>
      <c r="C950" s="124">
        <f>Tabela5[[#This Row],[Data]]</f>
        <v>39372</v>
      </c>
      <c r="D950" s="125" t="str">
        <f t="shared" si="30"/>
        <v>→</v>
      </c>
      <c r="E950" s="126">
        <f>Tabela5[[#This Row],[Decisão Selic]]</f>
        <v>11.25</v>
      </c>
      <c r="F950" s="127" t="s">
        <v>59</v>
      </c>
      <c r="G950" s="128">
        <f>Tabela5[[#This Row],[Decisão Selic]]-M951</f>
        <v>0</v>
      </c>
      <c r="H950" s="129" t="str">
        <f>IF(Tabela5[[#This Row],[Placar]]="Unanimidade","Unan.",Tabela5[[#This Row],[Placar]])</f>
        <v>Unan.</v>
      </c>
      <c r="I950" s="130"/>
      <c r="J950" s="151"/>
      <c r="K950" s="87">
        <v>130</v>
      </c>
      <c r="L950" s="88">
        <v>39372</v>
      </c>
      <c r="M950" s="101">
        <v>11.25</v>
      </c>
      <c r="N950" s="101">
        <v>0</v>
      </c>
      <c r="O950" s="101" t="s">
        <v>60</v>
      </c>
      <c r="P950" s="102"/>
      <c r="Q950" s="103">
        <v>0</v>
      </c>
      <c r="R950" s="104">
        <f t="shared" si="22"/>
        <v>0</v>
      </c>
      <c r="S950" s="8">
        <f>1-Português!$T950</f>
        <v>1</v>
      </c>
      <c r="T950" s="8">
        <f>IF(Português!$R950&lt;&gt;0,1,0)</f>
        <v>0</v>
      </c>
      <c r="U950" s="135"/>
      <c r="V950" s="135"/>
      <c r="Y950" s="3"/>
    </row>
    <row r="951" spans="1:25" ht="32.1" customHeight="1" thickBot="1" x14ac:dyDescent="0.35">
      <c r="A951" s="151"/>
      <c r="B951" s="123">
        <f>Tabela5[[#This Row],[Reunião]]</f>
        <v>129</v>
      </c>
      <c r="C951" s="124">
        <f>Tabela5[[#This Row],[Data]]</f>
        <v>39330</v>
      </c>
      <c r="D951" s="125" t="str">
        <f t="shared" si="30"/>
        <v>↓</v>
      </c>
      <c r="E951" s="126">
        <f>Tabela5[[#This Row],[Decisão Selic]]</f>
        <v>11.25</v>
      </c>
      <c r="F951" s="127" t="s">
        <v>59</v>
      </c>
      <c r="G951" s="128">
        <f>Tabela5[[#This Row],[Decisão Selic]]-M952</f>
        <v>-0.25</v>
      </c>
      <c r="H951" s="129" t="str">
        <f>IF(Tabela5[[#This Row],[Placar]]="Unanimidade","Unan.",Tabela5[[#This Row],[Placar]])</f>
        <v>Unan.</v>
      </c>
      <c r="I951" s="130"/>
      <c r="J951" s="151"/>
      <c r="K951" s="87">
        <v>129</v>
      </c>
      <c r="L951" s="88">
        <v>39330</v>
      </c>
      <c r="M951" s="101">
        <v>11.25</v>
      </c>
      <c r="N951" s="101">
        <v>-0.25</v>
      </c>
      <c r="O951" s="101" t="s">
        <v>60</v>
      </c>
      <c r="P951" s="102"/>
      <c r="Q951" s="103">
        <v>-0.25</v>
      </c>
      <c r="R951" s="104">
        <f t="shared" si="22"/>
        <v>0</v>
      </c>
      <c r="S951" s="8">
        <f>1-Português!$T951</f>
        <v>1</v>
      </c>
      <c r="T951" s="8">
        <f>IF(Português!$R951&lt;&gt;0,1,0)</f>
        <v>0</v>
      </c>
      <c r="U951" s="135"/>
      <c r="V951" s="135"/>
      <c r="Y951" s="3"/>
    </row>
    <row r="952" spans="1:25" ht="15.95" customHeight="1" x14ac:dyDescent="0.3">
      <c r="A952" s="151"/>
      <c r="B952" s="203">
        <f>Tabela5[[#This Row],[Reunião]]</f>
        <v>128</v>
      </c>
      <c r="C952" s="205">
        <f>Tabela5[[#This Row],[Data]]</f>
        <v>39281</v>
      </c>
      <c r="D952" s="207" t="str">
        <f>IF(M953=M954,"→",IF(M953&gt;M954,"↑","↓"))</f>
        <v>↓</v>
      </c>
      <c r="E952" s="209">
        <f>Tabela5[[#This Row],[Decisão Selic]]</f>
        <v>11.5</v>
      </c>
      <c r="F952" s="211" t="s">
        <v>59</v>
      </c>
      <c r="G952" s="199">
        <f>M953-M954</f>
        <v>-0.5</v>
      </c>
      <c r="H952" s="201" t="str">
        <f>IF(Tabela5[[#This Row],[Placar]]="Unanimidade","Unan.",Tabela5[[#This Row],[Placar]])</f>
        <v>4 x 3</v>
      </c>
      <c r="I952" s="131"/>
      <c r="J952" s="151"/>
      <c r="K952" s="75">
        <v>128</v>
      </c>
      <c r="L952" s="76">
        <v>39281</v>
      </c>
      <c r="M952" s="105">
        <v>11.5</v>
      </c>
      <c r="N952" s="105">
        <v>-0.5</v>
      </c>
      <c r="O952" s="105" t="s">
        <v>64</v>
      </c>
      <c r="P952" s="106"/>
      <c r="Q952" s="107">
        <v>-0.5</v>
      </c>
      <c r="R952" s="108">
        <f t="shared" si="22"/>
        <v>0</v>
      </c>
      <c r="S952" s="8">
        <v>4</v>
      </c>
      <c r="T952" s="8">
        <f>IF(Português!$R952&lt;&gt;0,1,0)</f>
        <v>0</v>
      </c>
      <c r="U952" s="135"/>
      <c r="V952" s="135"/>
      <c r="Y952" s="3"/>
    </row>
    <row r="953" spans="1:25" ht="15.95" customHeight="1" thickBot="1" x14ac:dyDescent="0.35">
      <c r="A953" s="151"/>
      <c r="B953" s="204"/>
      <c r="C953" s="206"/>
      <c r="D953" s="208"/>
      <c r="E953" s="210"/>
      <c r="F953" s="212"/>
      <c r="G953" s="200"/>
      <c r="H953" s="202"/>
      <c r="I953" s="132"/>
      <c r="J953" s="151"/>
      <c r="K953" s="78">
        <v>128</v>
      </c>
      <c r="L953" s="79">
        <v>39281</v>
      </c>
      <c r="M953" s="113">
        <v>11.5</v>
      </c>
      <c r="N953" s="113">
        <v>-0.5</v>
      </c>
      <c r="O953" s="113" t="s">
        <v>64</v>
      </c>
      <c r="P953" s="114"/>
      <c r="Q953" s="115">
        <v>-0.25</v>
      </c>
      <c r="R953" s="116">
        <f t="shared" si="22"/>
        <v>0.25</v>
      </c>
      <c r="S953" s="8">
        <v>0</v>
      </c>
      <c r="T953" s="8">
        <v>3</v>
      </c>
      <c r="U953" s="135"/>
      <c r="V953" s="135"/>
      <c r="Y953" s="3"/>
    </row>
    <row r="954" spans="1:25" ht="15.95" customHeight="1" x14ac:dyDescent="0.3">
      <c r="A954" s="151"/>
      <c r="B954" s="203">
        <f>Tabela5[[#This Row],[Reunião]]</f>
        <v>127</v>
      </c>
      <c r="C954" s="205">
        <f>Tabela5[[#This Row],[Data]]</f>
        <v>39239</v>
      </c>
      <c r="D954" s="207" t="str">
        <f>IF(M955=M956,"→",IF(M955&gt;M956,"↑","↓"))</f>
        <v>↓</v>
      </c>
      <c r="E954" s="209">
        <f>Tabela5[[#This Row],[Decisão Selic]]</f>
        <v>12</v>
      </c>
      <c r="F954" s="211" t="s">
        <v>59</v>
      </c>
      <c r="G954" s="199">
        <f>M955-M956</f>
        <v>-0.5</v>
      </c>
      <c r="H954" s="201" t="str">
        <f>IF(Tabela5[[#This Row],[Placar]]="Unanimidade","Unan.",Tabela5[[#This Row],[Placar]])</f>
        <v>5 x 2</v>
      </c>
      <c r="I954" s="131"/>
      <c r="J954" s="151"/>
      <c r="K954" s="75">
        <v>127</v>
      </c>
      <c r="L954" s="76">
        <v>39239</v>
      </c>
      <c r="M954" s="105">
        <v>12</v>
      </c>
      <c r="N954" s="105">
        <v>-0.5</v>
      </c>
      <c r="O954" s="105" t="s">
        <v>61</v>
      </c>
      <c r="P954" s="106"/>
      <c r="Q954" s="107">
        <v>-0.5</v>
      </c>
      <c r="R954" s="108">
        <f t="shared" si="22"/>
        <v>0</v>
      </c>
      <c r="S954" s="8">
        <v>5</v>
      </c>
      <c r="T954" s="8">
        <f>IF(Português!$R954&lt;&gt;0,1,0)</f>
        <v>0</v>
      </c>
      <c r="U954" s="135"/>
      <c r="V954" s="135"/>
      <c r="Y954" s="3"/>
    </row>
    <row r="955" spans="1:25" ht="15.95" customHeight="1" thickBot="1" x14ac:dyDescent="0.35">
      <c r="A955" s="151"/>
      <c r="B955" s="204"/>
      <c r="C955" s="206"/>
      <c r="D955" s="208"/>
      <c r="E955" s="210"/>
      <c r="F955" s="212"/>
      <c r="G955" s="200"/>
      <c r="H955" s="202"/>
      <c r="I955" s="132"/>
      <c r="J955" s="151"/>
      <c r="K955" s="81">
        <v>127</v>
      </c>
      <c r="L955" s="82">
        <v>39239</v>
      </c>
      <c r="M955" s="109">
        <v>12</v>
      </c>
      <c r="N955" s="109">
        <v>-0.5</v>
      </c>
      <c r="O955" s="109" t="s">
        <v>61</v>
      </c>
      <c r="P955" s="110"/>
      <c r="Q955" s="111">
        <v>-0.25</v>
      </c>
      <c r="R955" s="112">
        <f t="shared" si="22"/>
        <v>0.25</v>
      </c>
      <c r="S955" s="8">
        <v>0</v>
      </c>
      <c r="T955" s="8">
        <v>2</v>
      </c>
      <c r="U955" s="135"/>
      <c r="V955" s="135"/>
      <c r="Y955" s="3"/>
    </row>
    <row r="956" spans="1:25" ht="15.95" customHeight="1" x14ac:dyDescent="0.3">
      <c r="A956" s="151"/>
      <c r="B956" s="203">
        <f>Tabela5[[#This Row],[Reunião]]</f>
        <v>126</v>
      </c>
      <c r="C956" s="205">
        <f>Tabela5[[#This Row],[Data]]</f>
        <v>39190</v>
      </c>
      <c r="D956" s="207" t="str">
        <f>IF(M957=M958,"→",IF(M957&gt;M958,"↑","↓"))</f>
        <v>↓</v>
      </c>
      <c r="E956" s="209">
        <f>Tabela5[[#This Row],[Decisão Selic]]</f>
        <v>12.5</v>
      </c>
      <c r="F956" s="211" t="s">
        <v>59</v>
      </c>
      <c r="G956" s="199">
        <f>M957-M958</f>
        <v>-0.25</v>
      </c>
      <c r="H956" s="201" t="str">
        <f>IF(Tabela5[[#This Row],[Placar]]="Unanimidade","Unan.",Tabela5[[#This Row],[Placar]])</f>
        <v>4 x 3</v>
      </c>
      <c r="I956" s="131"/>
      <c r="J956" s="151"/>
      <c r="K956" s="75">
        <v>126</v>
      </c>
      <c r="L956" s="76">
        <v>39190</v>
      </c>
      <c r="M956" s="105">
        <v>12.5</v>
      </c>
      <c r="N956" s="105">
        <v>-0.25</v>
      </c>
      <c r="O956" s="105" t="s">
        <v>64</v>
      </c>
      <c r="P956" s="106"/>
      <c r="Q956" s="107">
        <v>-0.25</v>
      </c>
      <c r="R956" s="108">
        <f t="shared" si="22"/>
        <v>0</v>
      </c>
      <c r="S956" s="8">
        <v>4</v>
      </c>
      <c r="T956" s="8">
        <f>IF(Português!$R956&lt;&gt;0,1,0)</f>
        <v>0</v>
      </c>
      <c r="U956" s="135"/>
      <c r="V956" s="135"/>
      <c r="Y956" s="3"/>
    </row>
    <row r="957" spans="1:25" ht="15.95" customHeight="1" thickBot="1" x14ac:dyDescent="0.35">
      <c r="A957" s="151"/>
      <c r="B957" s="204"/>
      <c r="C957" s="206"/>
      <c r="D957" s="208"/>
      <c r="E957" s="210"/>
      <c r="F957" s="212"/>
      <c r="G957" s="200"/>
      <c r="H957" s="202"/>
      <c r="I957" s="132"/>
      <c r="J957" s="151"/>
      <c r="K957" s="81">
        <v>126</v>
      </c>
      <c r="L957" s="82">
        <v>39190</v>
      </c>
      <c r="M957" s="109">
        <v>12.5</v>
      </c>
      <c r="N957" s="109">
        <v>-0.25</v>
      </c>
      <c r="O957" s="109" t="s">
        <v>64</v>
      </c>
      <c r="P957" s="110"/>
      <c r="Q957" s="111">
        <v>-0.5</v>
      </c>
      <c r="R957" s="112">
        <f t="shared" si="22"/>
        <v>-0.25</v>
      </c>
      <c r="S957" s="8">
        <v>0</v>
      </c>
      <c r="T957" s="8">
        <v>3</v>
      </c>
      <c r="U957" s="135"/>
      <c r="V957" s="135"/>
      <c r="Y957" s="3"/>
    </row>
    <row r="958" spans="1:25" ht="32.1" customHeight="1" thickBot="1" x14ac:dyDescent="0.35">
      <c r="A958" s="151"/>
      <c r="B958" s="123">
        <f>Tabela5[[#This Row],[Reunião]]</f>
        <v>125</v>
      </c>
      <c r="C958" s="124">
        <f>Tabela5[[#This Row],[Data]]</f>
        <v>39148</v>
      </c>
      <c r="D958" s="125" t="str">
        <f t="shared" ref="D958" si="31">IF(M958=M959,"→",IF(M958&gt;M959,"↑","↓"))</f>
        <v>↓</v>
      </c>
      <c r="E958" s="126">
        <f>Tabela5[[#This Row],[Decisão Selic]]</f>
        <v>12.75</v>
      </c>
      <c r="F958" s="127" t="s">
        <v>59</v>
      </c>
      <c r="G958" s="128">
        <f>Tabela5[[#This Row],[Decisão Selic]]-M959</f>
        <v>-0.25</v>
      </c>
      <c r="H958" s="129" t="str">
        <f>IF(Tabela5[[#This Row],[Placar]]="Unanimidade","Unan.",Tabela5[[#This Row],[Placar]])</f>
        <v>Unan.</v>
      </c>
      <c r="I958" s="130"/>
      <c r="J958" s="151"/>
      <c r="K958" s="87">
        <v>125</v>
      </c>
      <c r="L958" s="88">
        <v>39148</v>
      </c>
      <c r="M958" s="101">
        <v>12.75</v>
      </c>
      <c r="N958" s="101">
        <v>-0.25</v>
      </c>
      <c r="O958" s="101" t="s">
        <v>60</v>
      </c>
      <c r="P958" s="102"/>
      <c r="Q958" s="103">
        <v>-0.25</v>
      </c>
      <c r="R958" s="104">
        <f t="shared" si="22"/>
        <v>0</v>
      </c>
      <c r="S958" s="8">
        <f>1-Português!$T958</f>
        <v>1</v>
      </c>
      <c r="T958" s="8">
        <f>IF(Português!$R958&lt;&gt;0,1,0)</f>
        <v>0</v>
      </c>
      <c r="U958" s="135"/>
      <c r="V958" s="135"/>
      <c r="Y958" s="3"/>
    </row>
    <row r="959" spans="1:25" ht="15.95" customHeight="1" x14ac:dyDescent="0.3">
      <c r="A959" s="151"/>
      <c r="B959" s="203">
        <f>Tabela5[[#This Row],[Reunião]]</f>
        <v>124</v>
      </c>
      <c r="C959" s="205">
        <f>Tabela5[[#This Row],[Data]]</f>
        <v>39106</v>
      </c>
      <c r="D959" s="207" t="str">
        <f>IF(M960=M961,"→",IF(M960&gt;M961,"↑","↓"))</f>
        <v>↓</v>
      </c>
      <c r="E959" s="209">
        <f>Tabela5[[#This Row],[Decisão Selic]]</f>
        <v>13</v>
      </c>
      <c r="F959" s="211" t="s">
        <v>59</v>
      </c>
      <c r="G959" s="199">
        <f>M960-M961</f>
        <v>-0.25</v>
      </c>
      <c r="H959" s="201" t="str">
        <f>IF(Tabela5[[#This Row],[Placar]]="Unanimidade","Unan.",Tabela5[[#This Row],[Placar]])</f>
        <v>5 x 3</v>
      </c>
      <c r="I959" s="131"/>
      <c r="J959" s="151"/>
      <c r="K959" s="75">
        <v>124</v>
      </c>
      <c r="L959" s="76">
        <v>39106</v>
      </c>
      <c r="M959" s="105">
        <v>13</v>
      </c>
      <c r="N959" s="105">
        <v>-0.25</v>
      </c>
      <c r="O959" s="105" t="s">
        <v>62</v>
      </c>
      <c r="P959" s="106"/>
      <c r="Q959" s="107">
        <v>-0.25</v>
      </c>
      <c r="R959" s="108">
        <f t="shared" si="22"/>
        <v>0</v>
      </c>
      <c r="S959" s="8">
        <v>5</v>
      </c>
      <c r="T959" s="8">
        <f>IF(Português!$R959&lt;&gt;0,1,0)</f>
        <v>0</v>
      </c>
      <c r="U959" s="135"/>
      <c r="V959" s="135"/>
      <c r="Y959" s="3"/>
    </row>
    <row r="960" spans="1:25" ht="15.95" customHeight="1" thickBot="1" x14ac:dyDescent="0.35">
      <c r="A960" s="151"/>
      <c r="B960" s="204"/>
      <c r="C960" s="206"/>
      <c r="D960" s="208"/>
      <c r="E960" s="210"/>
      <c r="F960" s="212"/>
      <c r="G960" s="200"/>
      <c r="H960" s="202"/>
      <c r="I960" s="132"/>
      <c r="J960" s="151"/>
      <c r="K960" s="81">
        <v>124</v>
      </c>
      <c r="L960" s="82">
        <v>39106</v>
      </c>
      <c r="M960" s="109">
        <v>13</v>
      </c>
      <c r="N960" s="109">
        <v>-0.25</v>
      </c>
      <c r="O960" s="109" t="s">
        <v>62</v>
      </c>
      <c r="P960" s="110"/>
      <c r="Q960" s="111">
        <v>-0.5</v>
      </c>
      <c r="R960" s="112">
        <f t="shared" si="22"/>
        <v>-0.25</v>
      </c>
      <c r="S960" s="8">
        <v>0</v>
      </c>
      <c r="T960" s="8">
        <v>3</v>
      </c>
      <c r="U960" s="135"/>
      <c r="V960" s="135"/>
      <c r="Y960" s="3"/>
    </row>
    <row r="961" spans="1:25" ht="15.95" customHeight="1" x14ac:dyDescent="0.3">
      <c r="A961" s="151"/>
      <c r="B961" s="203">
        <f>Tabela5[[#This Row],[Reunião]]</f>
        <v>123</v>
      </c>
      <c r="C961" s="205">
        <f>Tabela5[[#This Row],[Data]]</f>
        <v>39050</v>
      </c>
      <c r="D961" s="207" t="str">
        <f>IF(M962=M963,"→",IF(M962&gt;M963,"↑","↓"))</f>
        <v>↓</v>
      </c>
      <c r="E961" s="209">
        <f>Tabela5[[#This Row],[Decisão Selic]]</f>
        <v>13.25</v>
      </c>
      <c r="F961" s="211" t="s">
        <v>59</v>
      </c>
      <c r="G961" s="199">
        <f>M962-M963</f>
        <v>-0.5</v>
      </c>
      <c r="H961" s="201" t="str">
        <f>IF(Tabela5[[#This Row],[Placar]]="Unanimidade","Unan.",Tabela5[[#This Row],[Placar]])</f>
        <v>5 x 3</v>
      </c>
      <c r="I961" s="131"/>
      <c r="J961" s="151"/>
      <c r="K961" s="75">
        <v>123</v>
      </c>
      <c r="L961" s="76">
        <v>39050</v>
      </c>
      <c r="M961" s="105">
        <v>13.25</v>
      </c>
      <c r="N961" s="105">
        <v>-0.5</v>
      </c>
      <c r="O961" s="105" t="s">
        <v>62</v>
      </c>
      <c r="P961" s="106"/>
      <c r="Q961" s="107">
        <v>-0.5</v>
      </c>
      <c r="R961" s="108">
        <f t="shared" si="22"/>
        <v>0</v>
      </c>
      <c r="S961" s="8">
        <v>5</v>
      </c>
      <c r="T961" s="8">
        <f>IF(Português!$R961&lt;&gt;0,1,0)</f>
        <v>0</v>
      </c>
      <c r="U961" s="135"/>
      <c r="V961" s="135"/>
      <c r="Y961" s="3"/>
    </row>
    <row r="962" spans="1:25" ht="15.95" customHeight="1" thickBot="1" x14ac:dyDescent="0.35">
      <c r="A962" s="151"/>
      <c r="B962" s="204"/>
      <c r="C962" s="206"/>
      <c r="D962" s="208"/>
      <c r="E962" s="210"/>
      <c r="F962" s="212"/>
      <c r="G962" s="200"/>
      <c r="H962" s="202"/>
      <c r="I962" s="132"/>
      <c r="J962" s="151"/>
      <c r="K962" s="81">
        <v>123</v>
      </c>
      <c r="L962" s="82">
        <v>39050</v>
      </c>
      <c r="M962" s="109">
        <v>13.25</v>
      </c>
      <c r="N962" s="109">
        <v>-0.5</v>
      </c>
      <c r="O962" s="109" t="s">
        <v>62</v>
      </c>
      <c r="P962" s="110"/>
      <c r="Q962" s="111">
        <v>-0.25</v>
      </c>
      <c r="R962" s="112">
        <f t="shared" si="22"/>
        <v>0.25</v>
      </c>
      <c r="S962" s="8">
        <v>0</v>
      </c>
      <c r="T962" s="8">
        <v>3</v>
      </c>
      <c r="U962" s="135"/>
      <c r="V962" s="135"/>
      <c r="Y962" s="3"/>
    </row>
    <row r="963" spans="1:25" ht="32.1" customHeight="1" thickBot="1" x14ac:dyDescent="0.35">
      <c r="A963" s="151"/>
      <c r="B963" s="123">
        <f>Tabela5[[#This Row],[Reunião]]</f>
        <v>122</v>
      </c>
      <c r="C963" s="124">
        <f>Tabela5[[#This Row],[Data]]</f>
        <v>39007</v>
      </c>
      <c r="D963" s="125" t="str">
        <f t="shared" ref="D963" si="32">IF(M963=M964,"→",IF(M963&gt;M964,"↑","↓"))</f>
        <v>↓</v>
      </c>
      <c r="E963" s="126">
        <f>Tabela5[[#This Row],[Decisão Selic]]</f>
        <v>13.75</v>
      </c>
      <c r="F963" s="127" t="s">
        <v>59</v>
      </c>
      <c r="G963" s="128">
        <f>Tabela5[[#This Row],[Decisão Selic]]-M964</f>
        <v>-0.5</v>
      </c>
      <c r="H963" s="129" t="str">
        <f>IF(Tabela5[[#This Row],[Placar]]="Unanimidade","Unan.",Tabela5[[#This Row],[Placar]])</f>
        <v>Unan.</v>
      </c>
      <c r="I963" s="130"/>
      <c r="J963" s="151"/>
      <c r="K963" s="87">
        <v>122</v>
      </c>
      <c r="L963" s="88">
        <v>39007</v>
      </c>
      <c r="M963" s="101">
        <v>13.75</v>
      </c>
      <c r="N963" s="101">
        <v>-0.5</v>
      </c>
      <c r="O963" s="101" t="s">
        <v>60</v>
      </c>
      <c r="P963" s="102"/>
      <c r="Q963" s="103">
        <v>-0.5</v>
      </c>
      <c r="R963" s="104">
        <f t="shared" si="22"/>
        <v>0</v>
      </c>
      <c r="S963" s="8">
        <f>1-Português!$T963</f>
        <v>1</v>
      </c>
      <c r="T963" s="8">
        <f>IF(Português!$R963&lt;&gt;0,1,0)</f>
        <v>0</v>
      </c>
      <c r="U963" s="135"/>
      <c r="V963" s="135"/>
      <c r="Y963" s="3"/>
    </row>
    <row r="964" spans="1:25" ht="32.1" customHeight="1" thickBot="1" x14ac:dyDescent="0.35">
      <c r="A964" s="151"/>
      <c r="B964" s="123">
        <f>Tabela5[[#This Row],[Reunião]]</f>
        <v>121</v>
      </c>
      <c r="C964" s="124">
        <f>Tabela5[[#This Row],[Data]]</f>
        <v>38959</v>
      </c>
      <c r="D964" s="125" t="str">
        <f t="shared" ref="D964:D967" si="33">IF(M964=M965,"→",IF(M964&gt;M965,"↑","↓"))</f>
        <v>↓</v>
      </c>
      <c r="E964" s="126">
        <f>Tabela5[[#This Row],[Decisão Selic]]</f>
        <v>14.25</v>
      </c>
      <c r="F964" s="127" t="s">
        <v>59</v>
      </c>
      <c r="G964" s="128">
        <f>Tabela5[[#This Row],[Decisão Selic]]-M965</f>
        <v>-0.5</v>
      </c>
      <c r="H964" s="129" t="str">
        <f>IF(Tabela5[[#This Row],[Placar]]="Unanimidade","Unan.",Tabela5[[#This Row],[Placar]])</f>
        <v>Unan.</v>
      </c>
      <c r="I964" s="130"/>
      <c r="J964" s="151"/>
      <c r="K964" s="87">
        <v>121</v>
      </c>
      <c r="L964" s="88">
        <v>38959</v>
      </c>
      <c r="M964" s="101">
        <v>14.25</v>
      </c>
      <c r="N964" s="101">
        <v>-0.5</v>
      </c>
      <c r="O964" s="101" t="s">
        <v>60</v>
      </c>
      <c r="P964" s="102"/>
      <c r="Q964" s="103">
        <v>-0.5</v>
      </c>
      <c r="R964" s="104">
        <f t="shared" si="22"/>
        <v>0</v>
      </c>
      <c r="S964" s="8">
        <f>1-Português!$T964</f>
        <v>1</v>
      </c>
      <c r="T964" s="8">
        <f>IF(Português!$R964&lt;&gt;0,1,0)</f>
        <v>0</v>
      </c>
      <c r="U964" s="135"/>
      <c r="V964" s="135"/>
      <c r="Y964" s="3"/>
    </row>
    <row r="965" spans="1:25" ht="32.1" customHeight="1" thickBot="1" x14ac:dyDescent="0.35">
      <c r="A965" s="151"/>
      <c r="B965" s="123">
        <f>Tabela5[[#This Row],[Reunião]]</f>
        <v>120</v>
      </c>
      <c r="C965" s="124">
        <f>Tabela5[[#This Row],[Data]]</f>
        <v>38917</v>
      </c>
      <c r="D965" s="125" t="str">
        <f t="shared" si="33"/>
        <v>↓</v>
      </c>
      <c r="E965" s="126">
        <f>Tabela5[[#This Row],[Decisão Selic]]</f>
        <v>14.75</v>
      </c>
      <c r="F965" s="127" t="s">
        <v>59</v>
      </c>
      <c r="G965" s="128">
        <f>Tabela5[[#This Row],[Decisão Selic]]-M966</f>
        <v>-0.5</v>
      </c>
      <c r="H965" s="129" t="str">
        <f>IF(Tabela5[[#This Row],[Placar]]="Unanimidade","Unan.",Tabela5[[#This Row],[Placar]])</f>
        <v>Unan.</v>
      </c>
      <c r="I965" s="130"/>
      <c r="J965" s="151"/>
      <c r="K965" s="87">
        <v>120</v>
      </c>
      <c r="L965" s="88">
        <v>38917</v>
      </c>
      <c r="M965" s="101">
        <v>14.75</v>
      </c>
      <c r="N965" s="101">
        <v>-0.5</v>
      </c>
      <c r="O965" s="101" t="s">
        <v>60</v>
      </c>
      <c r="P965" s="102"/>
      <c r="Q965" s="103">
        <v>-0.5</v>
      </c>
      <c r="R965" s="104">
        <f t="shared" si="22"/>
        <v>0</v>
      </c>
      <c r="S965" s="8">
        <f>1-Português!$T965</f>
        <v>1</v>
      </c>
      <c r="T965" s="8">
        <f>IF(Português!$R965&lt;&gt;0,1,0)</f>
        <v>0</v>
      </c>
      <c r="U965" s="135"/>
      <c r="V965" s="135"/>
      <c r="Y965" s="3"/>
    </row>
    <row r="966" spans="1:25" ht="32.1" customHeight="1" thickBot="1" x14ac:dyDescent="0.35">
      <c r="A966" s="151"/>
      <c r="B966" s="123">
        <f>Tabela5[[#This Row],[Reunião]]</f>
        <v>119</v>
      </c>
      <c r="C966" s="124">
        <f>Tabela5[[#This Row],[Data]]</f>
        <v>38868</v>
      </c>
      <c r="D966" s="125" t="str">
        <f t="shared" si="33"/>
        <v>↓</v>
      </c>
      <c r="E966" s="126">
        <f>Tabela5[[#This Row],[Decisão Selic]]</f>
        <v>15.25</v>
      </c>
      <c r="F966" s="127" t="s">
        <v>59</v>
      </c>
      <c r="G966" s="128">
        <f>Tabela5[[#This Row],[Decisão Selic]]-M967</f>
        <v>-0.5</v>
      </c>
      <c r="H966" s="129" t="str">
        <f>IF(Tabela5[[#This Row],[Placar]]="Unanimidade","Unan.",Tabela5[[#This Row],[Placar]])</f>
        <v>Unan.</v>
      </c>
      <c r="I966" s="130"/>
      <c r="J966" s="151"/>
      <c r="K966" s="87">
        <v>119</v>
      </c>
      <c r="L966" s="88">
        <v>38868</v>
      </c>
      <c r="M966" s="101">
        <v>15.25</v>
      </c>
      <c r="N966" s="101">
        <v>-0.5</v>
      </c>
      <c r="O966" s="101" t="s">
        <v>60</v>
      </c>
      <c r="P966" s="102"/>
      <c r="Q966" s="103">
        <v>-0.5</v>
      </c>
      <c r="R966" s="104">
        <f t="shared" si="22"/>
        <v>0</v>
      </c>
      <c r="S966" s="8">
        <f>1-Português!$T966</f>
        <v>1</v>
      </c>
      <c r="T966" s="8">
        <f>IF(Português!$R966&lt;&gt;0,1,0)</f>
        <v>0</v>
      </c>
      <c r="U966" s="135"/>
      <c r="V966" s="135"/>
      <c r="Y966" s="3"/>
    </row>
    <row r="967" spans="1:25" ht="32.1" customHeight="1" thickBot="1" x14ac:dyDescent="0.35">
      <c r="A967" s="151"/>
      <c r="B967" s="123">
        <f>Tabela5[[#This Row],[Reunião]]</f>
        <v>118</v>
      </c>
      <c r="C967" s="124">
        <f>Tabela5[[#This Row],[Data]]</f>
        <v>38826</v>
      </c>
      <c r="D967" s="125" t="str">
        <f t="shared" si="33"/>
        <v>↓</v>
      </c>
      <c r="E967" s="126">
        <f>Tabela5[[#This Row],[Decisão Selic]]</f>
        <v>15.75</v>
      </c>
      <c r="F967" s="127" t="s">
        <v>59</v>
      </c>
      <c r="G967" s="128">
        <f>Tabela5[[#This Row],[Decisão Selic]]-M968</f>
        <v>-0.75</v>
      </c>
      <c r="H967" s="129" t="str">
        <f>IF(Tabela5[[#This Row],[Placar]]="Unanimidade","Unan.",Tabela5[[#This Row],[Placar]])</f>
        <v>Unan.</v>
      </c>
      <c r="I967" s="130"/>
      <c r="J967" s="151"/>
      <c r="K967" s="87">
        <v>118</v>
      </c>
      <c r="L967" s="88">
        <v>38826</v>
      </c>
      <c r="M967" s="101">
        <v>15.75</v>
      </c>
      <c r="N967" s="101">
        <v>-0.75</v>
      </c>
      <c r="O967" s="101" t="s">
        <v>60</v>
      </c>
      <c r="P967" s="102"/>
      <c r="Q967" s="103">
        <v>-0.75</v>
      </c>
      <c r="R967" s="104">
        <f t="shared" si="22"/>
        <v>0</v>
      </c>
      <c r="S967" s="8">
        <f>1-Português!$T967</f>
        <v>1</v>
      </c>
      <c r="T967" s="8">
        <f>IF(Português!$R967&lt;&gt;0,1,0)</f>
        <v>0</v>
      </c>
      <c r="U967" s="135"/>
      <c r="V967" s="135"/>
      <c r="Y967" s="3"/>
    </row>
    <row r="968" spans="1:25" ht="15.95" customHeight="1" x14ac:dyDescent="0.3">
      <c r="A968" s="151"/>
      <c r="B968" s="203">
        <f>Tabela5[[#This Row],[Reunião]]</f>
        <v>117</v>
      </c>
      <c r="C968" s="205">
        <f>Tabela5[[#This Row],[Data]]</f>
        <v>38784</v>
      </c>
      <c r="D968" s="207" t="str">
        <f>IF(M969=M970,"→",IF(M969&gt;M970,"↑","↓"))</f>
        <v>↓</v>
      </c>
      <c r="E968" s="209">
        <f>Tabela5[[#This Row],[Decisão Selic]]</f>
        <v>16.5</v>
      </c>
      <c r="F968" s="211" t="s">
        <v>59</v>
      </c>
      <c r="G968" s="199">
        <f>M969-M970</f>
        <v>-0.75</v>
      </c>
      <c r="H968" s="201" t="str">
        <f>IF(Tabela5[[#This Row],[Placar]]="Unanimidade","Unan.",Tabela5[[#This Row],[Placar]])</f>
        <v>6 x 3</v>
      </c>
      <c r="I968" s="131"/>
      <c r="J968" s="151"/>
      <c r="K968" s="75">
        <v>117</v>
      </c>
      <c r="L968" s="76">
        <v>38784</v>
      </c>
      <c r="M968" s="105">
        <v>16.5</v>
      </c>
      <c r="N968" s="105">
        <v>-0.75</v>
      </c>
      <c r="O968" s="105" t="s">
        <v>65</v>
      </c>
      <c r="P968" s="106"/>
      <c r="Q968" s="107">
        <v>-0.75</v>
      </c>
      <c r="R968" s="108">
        <f t="shared" si="22"/>
        <v>0</v>
      </c>
      <c r="S968" s="8">
        <v>6</v>
      </c>
      <c r="T968" s="8">
        <f>IF(Português!$R968&lt;&gt;0,1,0)</f>
        <v>0</v>
      </c>
      <c r="U968" s="135"/>
      <c r="V968" s="135"/>
      <c r="Y968" s="3"/>
    </row>
    <row r="969" spans="1:25" ht="15.95" customHeight="1" thickBot="1" x14ac:dyDescent="0.35">
      <c r="A969" s="151"/>
      <c r="B969" s="204"/>
      <c r="C969" s="206"/>
      <c r="D969" s="208"/>
      <c r="E969" s="210"/>
      <c r="F969" s="212"/>
      <c r="G969" s="200"/>
      <c r="H969" s="202"/>
      <c r="I969" s="132"/>
      <c r="J969" s="151"/>
      <c r="K969" s="81">
        <v>117</v>
      </c>
      <c r="L969" s="82">
        <v>38784</v>
      </c>
      <c r="M969" s="109">
        <v>16.5</v>
      </c>
      <c r="N969" s="109">
        <v>-0.75</v>
      </c>
      <c r="O969" s="109" t="s">
        <v>65</v>
      </c>
      <c r="P969" s="110"/>
      <c r="Q969" s="111">
        <v>-1</v>
      </c>
      <c r="R969" s="112">
        <f t="shared" si="22"/>
        <v>-0.25</v>
      </c>
      <c r="S969" s="8">
        <v>0</v>
      </c>
      <c r="T969" s="8">
        <v>3</v>
      </c>
      <c r="U969" s="135"/>
      <c r="V969" s="135"/>
      <c r="Y969" s="3"/>
    </row>
    <row r="970" spans="1:25" ht="30.95" customHeight="1" thickBot="1" x14ac:dyDescent="0.35">
      <c r="A970" s="151"/>
      <c r="B970" s="123">
        <f>Tabela5[[#This Row],[Reunião]]</f>
        <v>116</v>
      </c>
      <c r="C970" s="124">
        <f>Tabela5[[#This Row],[Data]]</f>
        <v>38735</v>
      </c>
      <c r="D970" s="125" t="str">
        <f t="shared" ref="D970" si="34">IF(M970=M971,"→",IF(M970&gt;M971,"↑","↓"))</f>
        <v>↓</v>
      </c>
      <c r="E970" s="126">
        <f>Tabela5[[#This Row],[Decisão Selic]]</f>
        <v>17.25</v>
      </c>
      <c r="F970" s="127" t="s">
        <v>59</v>
      </c>
      <c r="G970" s="128">
        <f>Tabela5[[#This Row],[Decisão Selic]]-M971</f>
        <v>-0.75</v>
      </c>
      <c r="H970" s="129" t="str">
        <f>IF(Tabela5[[#This Row],[Placar]]="Unanimidade","Unan.",Tabela5[[#This Row],[Placar]])</f>
        <v>Unan.</v>
      </c>
      <c r="I970" s="130"/>
      <c r="J970" s="151"/>
      <c r="K970" s="87">
        <v>116</v>
      </c>
      <c r="L970" s="88">
        <v>38735</v>
      </c>
      <c r="M970" s="101">
        <v>17.25</v>
      </c>
      <c r="N970" s="101">
        <v>-0.75</v>
      </c>
      <c r="O970" s="101" t="s">
        <v>60</v>
      </c>
      <c r="P970" s="102"/>
      <c r="Q970" s="103">
        <v>-0.75</v>
      </c>
      <c r="R970" s="104">
        <f t="shared" si="22"/>
        <v>0</v>
      </c>
      <c r="S970" s="8">
        <f>1-Português!$T970</f>
        <v>1</v>
      </c>
      <c r="T970" s="8">
        <f>IF(Português!$R970&lt;&gt;0,1,0)</f>
        <v>0</v>
      </c>
      <c r="U970" s="135"/>
      <c r="V970" s="135"/>
      <c r="Y970" s="3"/>
    </row>
    <row r="971" spans="1:25" ht="15.95" customHeight="1" x14ac:dyDescent="0.3">
      <c r="A971" s="151"/>
      <c r="B971" s="203">
        <f>Tabela5[[#This Row],[Reunião]]</f>
        <v>115</v>
      </c>
      <c r="C971" s="205">
        <f>Tabela5[[#This Row],[Data]]</f>
        <v>38700</v>
      </c>
      <c r="D971" s="207" t="str">
        <f>IF(M972=M973,"→",IF(M972&gt;M973,"↑","↓"))</f>
        <v>↓</v>
      </c>
      <c r="E971" s="209">
        <f>Tabela5[[#This Row],[Decisão Selic]]</f>
        <v>18</v>
      </c>
      <c r="F971" s="211" t="s">
        <v>59</v>
      </c>
      <c r="G971" s="199">
        <f>M972-M973</f>
        <v>-0.5</v>
      </c>
      <c r="H971" s="201" t="str">
        <f>IF(Tabela5[[#This Row],[Placar]]="Unanimidade","Unan.",Tabela5[[#This Row],[Placar]])</f>
        <v>6 x 2</v>
      </c>
      <c r="I971" s="131"/>
      <c r="J971" s="151"/>
      <c r="K971" s="75">
        <v>115</v>
      </c>
      <c r="L971" s="76">
        <v>38700</v>
      </c>
      <c r="M971" s="105">
        <v>18</v>
      </c>
      <c r="N971" s="105">
        <v>-0.5</v>
      </c>
      <c r="O971" s="105" t="s">
        <v>63</v>
      </c>
      <c r="P971" s="106"/>
      <c r="Q971" s="107">
        <v>-0.5</v>
      </c>
      <c r="R971" s="108">
        <f t="shared" si="22"/>
        <v>0</v>
      </c>
      <c r="S971" s="8">
        <v>6</v>
      </c>
      <c r="T971" s="8">
        <f>IF(Português!$R971&lt;&gt;0,1,0)</f>
        <v>0</v>
      </c>
      <c r="U971" s="135"/>
      <c r="V971" s="135"/>
      <c r="Y971" s="3"/>
    </row>
    <row r="972" spans="1:25" ht="15.95" customHeight="1" thickBot="1" x14ac:dyDescent="0.35">
      <c r="A972" s="151"/>
      <c r="B972" s="204"/>
      <c r="C972" s="206"/>
      <c r="D972" s="208"/>
      <c r="E972" s="210"/>
      <c r="F972" s="212"/>
      <c r="G972" s="200"/>
      <c r="H972" s="202"/>
      <c r="I972" s="132"/>
      <c r="J972" s="151"/>
      <c r="K972" s="81">
        <v>115</v>
      </c>
      <c r="L972" s="82">
        <v>38700</v>
      </c>
      <c r="M972" s="109">
        <v>18</v>
      </c>
      <c r="N972" s="109">
        <v>-0.5</v>
      </c>
      <c r="O972" s="109" t="s">
        <v>63</v>
      </c>
      <c r="P972" s="110"/>
      <c r="Q972" s="111">
        <v>-0.75</v>
      </c>
      <c r="R972" s="112">
        <f t="shared" si="22"/>
        <v>-0.25</v>
      </c>
      <c r="S972" s="8">
        <v>0</v>
      </c>
      <c r="T972" s="8">
        <v>2</v>
      </c>
      <c r="U972" s="135"/>
      <c r="V972" s="135"/>
      <c r="Y972" s="3"/>
    </row>
    <row r="973" spans="1:25" ht="32.1" customHeight="1" thickBot="1" x14ac:dyDescent="0.35">
      <c r="A973" s="151"/>
      <c r="B973" s="123">
        <f>Tabela5[[#This Row],[Reunião]]</f>
        <v>114</v>
      </c>
      <c r="C973" s="124">
        <f>Tabela5[[#This Row],[Data]]</f>
        <v>38679</v>
      </c>
      <c r="D973" s="125" t="str">
        <f t="shared" ref="D973" si="35">IF(M973=M974,"→",IF(M973&gt;M974,"↑","↓"))</f>
        <v>↓</v>
      </c>
      <c r="E973" s="126">
        <f>Tabela5[[#This Row],[Decisão Selic]]</f>
        <v>18.5</v>
      </c>
      <c r="F973" s="127" t="s">
        <v>59</v>
      </c>
      <c r="G973" s="128">
        <f>Tabela5[[#This Row],[Decisão Selic]]-M974</f>
        <v>-0.5</v>
      </c>
      <c r="H973" s="129" t="str">
        <f>IF(Tabela5[[#This Row],[Placar]]="Unanimidade","Unan.",Tabela5[[#This Row],[Placar]])</f>
        <v>Unan.</v>
      </c>
      <c r="I973" s="130"/>
      <c r="J973" s="151"/>
      <c r="K973" s="87">
        <v>114</v>
      </c>
      <c r="L973" s="88">
        <v>38679</v>
      </c>
      <c r="M973" s="101">
        <v>18.5</v>
      </c>
      <c r="N973" s="101">
        <v>-0.5</v>
      </c>
      <c r="O973" s="101" t="s">
        <v>60</v>
      </c>
      <c r="P973" s="102"/>
      <c r="Q973" s="103">
        <v>-0.5</v>
      </c>
      <c r="R973" s="104">
        <f t="shared" si="22"/>
        <v>0</v>
      </c>
      <c r="S973" s="8">
        <f>1-Português!$T973</f>
        <v>1</v>
      </c>
      <c r="T973" s="8">
        <f>IF(Português!$R973&lt;&gt;0,1,0)</f>
        <v>0</v>
      </c>
      <c r="U973" s="135"/>
      <c r="V973" s="135"/>
      <c r="Y973" s="3"/>
    </row>
    <row r="974" spans="1:25" ht="32.1" customHeight="1" thickBot="1" x14ac:dyDescent="0.35">
      <c r="A974" s="151"/>
      <c r="B974" s="123">
        <f>Tabela5[[#This Row],[Reunião]]</f>
        <v>113</v>
      </c>
      <c r="C974" s="124">
        <f>Tabela5[[#This Row],[Data]]</f>
        <v>38644</v>
      </c>
      <c r="D974" s="125" t="str">
        <f t="shared" ref="D974:D986" si="36">IF(M974=M975,"→",IF(M974&gt;M975,"↑","↓"))</f>
        <v>↓</v>
      </c>
      <c r="E974" s="126">
        <f>Tabela5[[#This Row],[Decisão Selic]]</f>
        <v>19</v>
      </c>
      <c r="F974" s="127" t="s">
        <v>59</v>
      </c>
      <c r="G974" s="128">
        <f>Tabela5[[#This Row],[Decisão Selic]]-M975</f>
        <v>-0.5</v>
      </c>
      <c r="H974" s="129" t="str">
        <f>IF(Tabela5[[#This Row],[Placar]]="Unanimidade","Unan.",Tabela5[[#This Row],[Placar]])</f>
        <v>Unan.</v>
      </c>
      <c r="I974" s="130"/>
      <c r="J974" s="151"/>
      <c r="K974" s="87">
        <v>113</v>
      </c>
      <c r="L974" s="88">
        <v>38644</v>
      </c>
      <c r="M974" s="101">
        <v>19</v>
      </c>
      <c r="N974" s="101">
        <v>-0.5</v>
      </c>
      <c r="O974" s="101" t="s">
        <v>60</v>
      </c>
      <c r="P974" s="102"/>
      <c r="Q974" s="103">
        <v>-0.5</v>
      </c>
      <c r="R974" s="104">
        <f t="shared" si="22"/>
        <v>0</v>
      </c>
      <c r="S974" s="8">
        <f>1-Português!$T974</f>
        <v>1</v>
      </c>
      <c r="T974" s="8">
        <f>IF(Português!$R974&lt;&gt;0,1,0)</f>
        <v>0</v>
      </c>
      <c r="U974" s="135"/>
      <c r="V974" s="135"/>
      <c r="Y974" s="3"/>
    </row>
    <row r="975" spans="1:25" ht="32.1" customHeight="1" thickBot="1" x14ac:dyDescent="0.35">
      <c r="A975" s="151"/>
      <c r="B975" s="123">
        <f>Tabela5[[#This Row],[Reunião]]</f>
        <v>112</v>
      </c>
      <c r="C975" s="124">
        <f>Tabela5[[#This Row],[Data]]</f>
        <v>38609</v>
      </c>
      <c r="D975" s="125" t="str">
        <f t="shared" si="36"/>
        <v>↓</v>
      </c>
      <c r="E975" s="126">
        <f>Tabela5[[#This Row],[Decisão Selic]]</f>
        <v>19.5</v>
      </c>
      <c r="F975" s="127" t="s">
        <v>59</v>
      </c>
      <c r="G975" s="128">
        <f>Tabela5[[#This Row],[Decisão Selic]]-M976</f>
        <v>-0.25</v>
      </c>
      <c r="H975" s="129" t="str">
        <f>IF(Tabela5[[#This Row],[Placar]]="Unanimidade","Unan.",Tabela5[[#This Row],[Placar]])</f>
        <v>Unan.</v>
      </c>
      <c r="I975" s="130"/>
      <c r="J975" s="151"/>
      <c r="K975" s="87">
        <v>112</v>
      </c>
      <c r="L975" s="88">
        <v>38609</v>
      </c>
      <c r="M975" s="101">
        <v>19.5</v>
      </c>
      <c r="N975" s="101">
        <v>-0.25</v>
      </c>
      <c r="O975" s="101" t="s">
        <v>60</v>
      </c>
      <c r="P975" s="102"/>
      <c r="Q975" s="103">
        <v>-0.25</v>
      </c>
      <c r="R975" s="104">
        <f t="shared" si="22"/>
        <v>0</v>
      </c>
      <c r="S975" s="8">
        <f>1-Português!$T975</f>
        <v>1</v>
      </c>
      <c r="T975" s="8">
        <f>IF(Português!$R975&lt;&gt;0,1,0)</f>
        <v>0</v>
      </c>
      <c r="U975" s="135"/>
      <c r="V975" s="135"/>
      <c r="Y975" s="3"/>
    </row>
    <row r="976" spans="1:25" ht="32.1" customHeight="1" thickBot="1" x14ac:dyDescent="0.35">
      <c r="A976" s="151"/>
      <c r="B976" s="123">
        <f>Tabela5[[#This Row],[Reunião]]</f>
        <v>111</v>
      </c>
      <c r="C976" s="124">
        <f>Tabela5[[#This Row],[Data]]</f>
        <v>38581</v>
      </c>
      <c r="D976" s="125" t="str">
        <f t="shared" si="36"/>
        <v>→</v>
      </c>
      <c r="E976" s="126">
        <f>Tabela5[[#This Row],[Decisão Selic]]</f>
        <v>19.75</v>
      </c>
      <c r="F976" s="127" t="s">
        <v>59</v>
      </c>
      <c r="G976" s="128">
        <f>Tabela5[[#This Row],[Decisão Selic]]-M977</f>
        <v>0</v>
      </c>
      <c r="H976" s="129" t="str">
        <f>IF(Tabela5[[#This Row],[Placar]]="Unanimidade","Unan.",Tabela5[[#This Row],[Placar]])</f>
        <v>Unan.</v>
      </c>
      <c r="I976" s="130"/>
      <c r="J976" s="151"/>
      <c r="K976" s="87">
        <v>111</v>
      </c>
      <c r="L976" s="88">
        <v>38581</v>
      </c>
      <c r="M976" s="101">
        <v>19.75</v>
      </c>
      <c r="N976" s="101">
        <v>0</v>
      </c>
      <c r="O976" s="101" t="s">
        <v>60</v>
      </c>
      <c r="P976" s="102"/>
      <c r="Q976" s="103">
        <v>0</v>
      </c>
      <c r="R976" s="104">
        <f t="shared" si="22"/>
        <v>0</v>
      </c>
      <c r="S976" s="8">
        <f>1-Português!$T976</f>
        <v>1</v>
      </c>
      <c r="T976" s="8">
        <f>IF(Português!$R976&lt;&gt;0,1,0)</f>
        <v>0</v>
      </c>
      <c r="U976" s="135"/>
      <c r="V976" s="135"/>
      <c r="Y976" s="3"/>
    </row>
    <row r="977" spans="1:42" ht="32.1" customHeight="1" thickBot="1" x14ac:dyDescent="0.35">
      <c r="A977" s="151"/>
      <c r="B977" s="123">
        <f>Tabela5[[#This Row],[Reunião]]</f>
        <v>110</v>
      </c>
      <c r="C977" s="124">
        <f>Tabela5[[#This Row],[Data]]</f>
        <v>38553</v>
      </c>
      <c r="D977" s="125" t="str">
        <f t="shared" si="36"/>
        <v>→</v>
      </c>
      <c r="E977" s="126">
        <f>Tabela5[[#This Row],[Decisão Selic]]</f>
        <v>19.75</v>
      </c>
      <c r="F977" s="127" t="s">
        <v>59</v>
      </c>
      <c r="G977" s="128">
        <f>Tabela5[[#This Row],[Decisão Selic]]-M978</f>
        <v>0</v>
      </c>
      <c r="H977" s="129" t="str">
        <f>IF(Tabela5[[#This Row],[Placar]]="Unanimidade","Unan.",Tabela5[[#This Row],[Placar]])</f>
        <v>Unan.</v>
      </c>
      <c r="I977" s="130"/>
      <c r="J977" s="151"/>
      <c r="K977" s="87">
        <v>110</v>
      </c>
      <c r="L977" s="88">
        <v>38553</v>
      </c>
      <c r="M977" s="101">
        <v>19.75</v>
      </c>
      <c r="N977" s="101">
        <v>0</v>
      </c>
      <c r="O977" s="101" t="s">
        <v>60</v>
      </c>
      <c r="P977" s="102"/>
      <c r="Q977" s="103">
        <v>0</v>
      </c>
      <c r="R977" s="104">
        <f t="shared" si="22"/>
        <v>0</v>
      </c>
      <c r="S977" s="8">
        <f>1-Português!$T977</f>
        <v>1</v>
      </c>
      <c r="T977" s="8">
        <f>IF(Português!$R977&lt;&gt;0,1,0)</f>
        <v>0</v>
      </c>
      <c r="U977" s="135"/>
      <c r="V977" s="135"/>
      <c r="Y977" s="3"/>
    </row>
    <row r="978" spans="1:42" ht="32.1" customHeight="1" thickBot="1" x14ac:dyDescent="0.35">
      <c r="A978" s="151"/>
      <c r="B978" s="123">
        <f>Tabela5[[#This Row],[Reunião]]</f>
        <v>109</v>
      </c>
      <c r="C978" s="124">
        <f>Tabela5[[#This Row],[Data]]</f>
        <v>38518</v>
      </c>
      <c r="D978" s="125" t="str">
        <f t="shared" si="36"/>
        <v>→</v>
      </c>
      <c r="E978" s="126">
        <f>Tabela5[[#This Row],[Decisão Selic]]</f>
        <v>19.75</v>
      </c>
      <c r="F978" s="127" t="s">
        <v>59</v>
      </c>
      <c r="G978" s="128">
        <f>Tabela5[[#This Row],[Decisão Selic]]-M979</f>
        <v>0</v>
      </c>
      <c r="H978" s="129" t="str">
        <f>IF(Tabela5[[#This Row],[Placar]]="Unanimidade","Unan.",Tabela5[[#This Row],[Placar]])</f>
        <v>Unan.</v>
      </c>
      <c r="I978" s="130"/>
      <c r="J978" s="151"/>
      <c r="K978" s="87">
        <v>109</v>
      </c>
      <c r="L978" s="88">
        <v>38518</v>
      </c>
      <c r="M978" s="101">
        <v>19.75</v>
      </c>
      <c r="N978" s="101">
        <v>0</v>
      </c>
      <c r="O978" s="101" t="s">
        <v>60</v>
      </c>
      <c r="P978" s="102"/>
      <c r="Q978" s="103">
        <v>0</v>
      </c>
      <c r="R978" s="104">
        <f t="shared" si="22"/>
        <v>0</v>
      </c>
      <c r="S978" s="8">
        <f>1-Português!$T978</f>
        <v>1</v>
      </c>
      <c r="T978" s="8">
        <f>IF(Português!$R978&lt;&gt;0,1,0)</f>
        <v>0</v>
      </c>
      <c r="U978" s="135"/>
      <c r="V978" s="135"/>
      <c r="Y978" s="3"/>
    </row>
    <row r="979" spans="1:42" ht="32.1" customHeight="1" thickBot="1" x14ac:dyDescent="0.35">
      <c r="A979" s="151"/>
      <c r="B979" s="123">
        <f>Tabela5[[#This Row],[Reunião]]</f>
        <v>108</v>
      </c>
      <c r="C979" s="124">
        <f>Tabela5[[#This Row],[Data]]</f>
        <v>38490</v>
      </c>
      <c r="D979" s="125" t="str">
        <f t="shared" si="36"/>
        <v>↑</v>
      </c>
      <c r="E979" s="126">
        <f>Tabela5[[#This Row],[Decisão Selic]]</f>
        <v>19.75</v>
      </c>
      <c r="F979" s="127" t="s">
        <v>59</v>
      </c>
      <c r="G979" s="128">
        <f>Tabela5[[#This Row],[Decisão Selic]]-M980</f>
        <v>0.25</v>
      </c>
      <c r="H979" s="129" t="str">
        <f>IF(Tabela5[[#This Row],[Placar]]="Unanimidade","Unan.",Tabela5[[#This Row],[Placar]])</f>
        <v>Unan.</v>
      </c>
      <c r="I979" s="130"/>
      <c r="J979" s="151"/>
      <c r="K979" s="87">
        <v>108</v>
      </c>
      <c r="L979" s="88">
        <v>38490</v>
      </c>
      <c r="M979" s="101">
        <v>19.75</v>
      </c>
      <c r="N979" s="101">
        <v>0.25</v>
      </c>
      <c r="O979" s="101" t="s">
        <v>60</v>
      </c>
      <c r="P979" s="102"/>
      <c r="Q979" s="103">
        <v>0.25</v>
      </c>
      <c r="R979" s="104">
        <f t="shared" si="22"/>
        <v>0</v>
      </c>
      <c r="S979" s="8">
        <f>1-Português!$T979</f>
        <v>1</v>
      </c>
      <c r="T979" s="8">
        <f>IF(Português!$R979&lt;&gt;0,1,0)</f>
        <v>0</v>
      </c>
      <c r="U979" s="135"/>
      <c r="V979" s="135"/>
      <c r="Y979" s="3"/>
    </row>
    <row r="980" spans="1:42" ht="32.1" customHeight="1" thickBot="1" x14ac:dyDescent="0.35">
      <c r="A980" s="151"/>
      <c r="B980" s="123">
        <f>Tabela5[[#This Row],[Reunião]]</f>
        <v>107</v>
      </c>
      <c r="C980" s="124">
        <f>Tabela5[[#This Row],[Data]]</f>
        <v>38462</v>
      </c>
      <c r="D980" s="125" t="str">
        <f t="shared" si="36"/>
        <v>↑</v>
      </c>
      <c r="E980" s="126">
        <f>Tabela5[[#This Row],[Decisão Selic]]</f>
        <v>19.5</v>
      </c>
      <c r="F980" s="127" t="s">
        <v>59</v>
      </c>
      <c r="G980" s="128">
        <f>Tabela5[[#This Row],[Decisão Selic]]-M981</f>
        <v>0.25</v>
      </c>
      <c r="H980" s="129" t="str">
        <f>IF(Tabela5[[#This Row],[Placar]]="Unanimidade","Unan.",Tabela5[[#This Row],[Placar]])</f>
        <v>Unan.</v>
      </c>
      <c r="I980" s="130"/>
      <c r="J980" s="151"/>
      <c r="K980" s="87">
        <v>107</v>
      </c>
      <c r="L980" s="88">
        <v>38462</v>
      </c>
      <c r="M980" s="101">
        <v>19.5</v>
      </c>
      <c r="N980" s="101">
        <v>0.25</v>
      </c>
      <c r="O980" s="101" t="s">
        <v>60</v>
      </c>
      <c r="P980" s="102"/>
      <c r="Q980" s="103">
        <v>0.25</v>
      </c>
      <c r="R980" s="104">
        <f t="shared" si="22"/>
        <v>0</v>
      </c>
      <c r="S980" s="8">
        <f>1-Português!$T980</f>
        <v>1</v>
      </c>
      <c r="T980" s="8">
        <f>IF(Português!$R980&lt;&gt;0,1,0)</f>
        <v>0</v>
      </c>
      <c r="U980" s="135"/>
      <c r="V980" s="135"/>
      <c r="Y980" s="3"/>
    </row>
    <row r="981" spans="1:42" ht="32.1" customHeight="1" thickBot="1" x14ac:dyDescent="0.35">
      <c r="A981" s="151"/>
      <c r="B981" s="123">
        <f>Tabela5[[#This Row],[Reunião]]</f>
        <v>106</v>
      </c>
      <c r="C981" s="124">
        <f>Tabela5[[#This Row],[Data]]</f>
        <v>38427</v>
      </c>
      <c r="D981" s="125" t="str">
        <f t="shared" si="36"/>
        <v>↑</v>
      </c>
      <c r="E981" s="126">
        <f>Tabela5[[#This Row],[Decisão Selic]]</f>
        <v>19.25</v>
      </c>
      <c r="F981" s="127" t="s">
        <v>59</v>
      </c>
      <c r="G981" s="128">
        <f>Tabela5[[#This Row],[Decisão Selic]]-M982</f>
        <v>0.5</v>
      </c>
      <c r="H981" s="129" t="str">
        <f>IF(Tabela5[[#This Row],[Placar]]="Unanimidade","Unan.",Tabela5[[#This Row],[Placar]])</f>
        <v>Unan.</v>
      </c>
      <c r="I981" s="130"/>
      <c r="J981" s="151"/>
      <c r="K981" s="87">
        <v>106</v>
      </c>
      <c r="L981" s="88">
        <v>38427</v>
      </c>
      <c r="M981" s="101">
        <v>19.25</v>
      </c>
      <c r="N981" s="101">
        <v>0.5</v>
      </c>
      <c r="O981" s="101" t="s">
        <v>60</v>
      </c>
      <c r="P981" s="102"/>
      <c r="Q981" s="103">
        <v>0.5</v>
      </c>
      <c r="R981" s="104">
        <f t="shared" si="22"/>
        <v>0</v>
      </c>
      <c r="S981" s="8">
        <f>1-Português!$T981</f>
        <v>1</v>
      </c>
      <c r="T981" s="8">
        <f>IF(Português!$R981&lt;&gt;0,1,0)</f>
        <v>0</v>
      </c>
      <c r="U981" s="135"/>
      <c r="V981" s="135"/>
      <c r="Y981" s="3"/>
    </row>
    <row r="982" spans="1:42" ht="32.1" customHeight="1" thickBot="1" x14ac:dyDescent="0.35">
      <c r="A982" s="151"/>
      <c r="B982" s="123">
        <f>Tabela5[[#This Row],[Reunião]]</f>
        <v>105</v>
      </c>
      <c r="C982" s="124">
        <f>Tabela5[[#This Row],[Data]]</f>
        <v>38399</v>
      </c>
      <c r="D982" s="125" t="str">
        <f t="shared" si="36"/>
        <v>↑</v>
      </c>
      <c r="E982" s="126">
        <f>Tabela5[[#This Row],[Decisão Selic]]</f>
        <v>18.75</v>
      </c>
      <c r="F982" s="127" t="s">
        <v>59</v>
      </c>
      <c r="G982" s="128">
        <f>Tabela5[[#This Row],[Decisão Selic]]-M983</f>
        <v>0.5</v>
      </c>
      <c r="H982" s="129" t="str">
        <f>IF(Tabela5[[#This Row],[Placar]]="Unanimidade","Unan.",Tabela5[[#This Row],[Placar]])</f>
        <v>Unan.</v>
      </c>
      <c r="I982" s="130"/>
      <c r="J982" s="151"/>
      <c r="K982" s="87">
        <v>105</v>
      </c>
      <c r="L982" s="88">
        <v>38399</v>
      </c>
      <c r="M982" s="101">
        <v>18.75</v>
      </c>
      <c r="N982" s="101">
        <v>0.5</v>
      </c>
      <c r="O982" s="101" t="s">
        <v>60</v>
      </c>
      <c r="P982" s="102"/>
      <c r="Q982" s="103">
        <v>0.5</v>
      </c>
      <c r="R982" s="104">
        <f t="shared" si="22"/>
        <v>0</v>
      </c>
      <c r="S982" s="8">
        <f>1-Português!$T982</f>
        <v>1</v>
      </c>
      <c r="T982" s="8">
        <f>IF(Português!$R982&lt;&gt;0,1,0)</f>
        <v>0</v>
      </c>
      <c r="U982" s="135"/>
      <c r="V982" s="135"/>
      <c r="Y982" s="3"/>
    </row>
    <row r="983" spans="1:42" ht="32.1" customHeight="1" thickBot="1" x14ac:dyDescent="0.35">
      <c r="A983" s="151"/>
      <c r="B983" s="123">
        <f>Tabela5[[#This Row],[Reunião]]</f>
        <v>104</v>
      </c>
      <c r="C983" s="124">
        <f>Tabela5[[#This Row],[Data]]</f>
        <v>38371</v>
      </c>
      <c r="D983" s="125" t="str">
        <f t="shared" si="36"/>
        <v>↑</v>
      </c>
      <c r="E983" s="126">
        <f>Tabela5[[#This Row],[Decisão Selic]]</f>
        <v>18.25</v>
      </c>
      <c r="F983" s="127" t="s">
        <v>59</v>
      </c>
      <c r="G983" s="128">
        <f>Tabela5[[#This Row],[Decisão Selic]]-M984</f>
        <v>0.5</v>
      </c>
      <c r="H983" s="129" t="str">
        <f>IF(Tabela5[[#This Row],[Placar]]="Unanimidade","Unan.",Tabela5[[#This Row],[Placar]])</f>
        <v>Unan.</v>
      </c>
      <c r="I983" s="130"/>
      <c r="J983" s="151"/>
      <c r="K983" s="87">
        <v>104</v>
      </c>
      <c r="L983" s="88">
        <v>38371</v>
      </c>
      <c r="M983" s="101">
        <v>18.25</v>
      </c>
      <c r="N983" s="101">
        <v>0.5</v>
      </c>
      <c r="O983" s="101" t="s">
        <v>60</v>
      </c>
      <c r="P983" s="102"/>
      <c r="Q983" s="103">
        <v>0.5</v>
      </c>
      <c r="R983" s="104">
        <f t="shared" si="22"/>
        <v>0</v>
      </c>
      <c r="S983" s="8">
        <f>1-Português!$T983</f>
        <v>1</v>
      </c>
      <c r="T983" s="8">
        <f>IF(Português!$R983&lt;&gt;0,1,0)</f>
        <v>0</v>
      </c>
      <c r="U983" s="135"/>
      <c r="V983" s="135"/>
      <c r="Y983" s="3"/>
    </row>
    <row r="984" spans="1:42" ht="32.1" customHeight="1" thickBot="1" x14ac:dyDescent="0.35">
      <c r="A984" s="151"/>
      <c r="B984" s="123">
        <f>Tabela5[[#This Row],[Reunião]]</f>
        <v>103</v>
      </c>
      <c r="C984" s="124">
        <f>Tabela5[[#This Row],[Data]]</f>
        <v>38336</v>
      </c>
      <c r="D984" s="125" t="str">
        <f t="shared" si="36"/>
        <v>↑</v>
      </c>
      <c r="E984" s="126">
        <f>Tabela5[[#This Row],[Decisão Selic]]</f>
        <v>17.75</v>
      </c>
      <c r="F984" s="127" t="s">
        <v>59</v>
      </c>
      <c r="G984" s="128">
        <f>Tabela5[[#This Row],[Decisão Selic]]-M985</f>
        <v>0.5</v>
      </c>
      <c r="H984" s="129" t="str">
        <f>IF(Tabela5[[#This Row],[Placar]]="Unanimidade","Unan.",Tabela5[[#This Row],[Placar]])</f>
        <v>Unan.</v>
      </c>
      <c r="I984" s="130"/>
      <c r="J984" s="151"/>
      <c r="K984" s="87">
        <v>103</v>
      </c>
      <c r="L984" s="88">
        <v>38336</v>
      </c>
      <c r="M984" s="101">
        <v>17.75</v>
      </c>
      <c r="N984" s="101">
        <v>0.5</v>
      </c>
      <c r="O984" s="101" t="s">
        <v>60</v>
      </c>
      <c r="P984" s="102"/>
      <c r="Q984" s="103">
        <v>0.5</v>
      </c>
      <c r="R984" s="104">
        <f t="shared" si="22"/>
        <v>0</v>
      </c>
      <c r="S984" s="8">
        <f>1-Português!$T984</f>
        <v>1</v>
      </c>
      <c r="T984" s="8">
        <f>IF(Português!$R984&lt;&gt;0,1,0)</f>
        <v>0</v>
      </c>
      <c r="U984" s="135"/>
      <c r="V984" s="135"/>
      <c r="Y984" s="3"/>
    </row>
    <row r="985" spans="1:42" ht="32.1" customHeight="1" thickBot="1" x14ac:dyDescent="0.35">
      <c r="A985" s="151"/>
      <c r="B985" s="123">
        <f>Tabela5[[#This Row],[Reunião]]</f>
        <v>102</v>
      </c>
      <c r="C985" s="124">
        <f>Tabela5[[#This Row],[Data]]</f>
        <v>38308</v>
      </c>
      <c r="D985" s="125" t="str">
        <f t="shared" si="36"/>
        <v>↑</v>
      </c>
      <c r="E985" s="126">
        <f>Tabela5[[#This Row],[Decisão Selic]]</f>
        <v>17.25</v>
      </c>
      <c r="F985" s="127" t="s">
        <v>59</v>
      </c>
      <c r="G985" s="128">
        <f>Tabela5[[#This Row],[Decisão Selic]]-M986</f>
        <v>0.5</v>
      </c>
      <c r="H985" s="129" t="str">
        <f>IF(Tabela5[[#This Row],[Placar]]="Unanimidade","Unan.",Tabela5[[#This Row],[Placar]])</f>
        <v>Unan.</v>
      </c>
      <c r="I985" s="130"/>
      <c r="J985" s="151"/>
      <c r="K985" s="87">
        <v>102</v>
      </c>
      <c r="L985" s="88">
        <v>38308</v>
      </c>
      <c r="M985" s="101">
        <v>17.25</v>
      </c>
      <c r="N985" s="101">
        <v>0.5</v>
      </c>
      <c r="O985" s="101" t="s">
        <v>60</v>
      </c>
      <c r="P985" s="102"/>
      <c r="Q985" s="103">
        <v>0.5</v>
      </c>
      <c r="R985" s="104">
        <f t="shared" ref="R985:R1049" si="37">Q985-N985</f>
        <v>0</v>
      </c>
      <c r="S985" s="8">
        <f>1-Português!$T985</f>
        <v>1</v>
      </c>
      <c r="T985" s="8">
        <f>IF(Português!$R985&lt;&gt;0,1,0)</f>
        <v>0</v>
      </c>
      <c r="U985" s="135"/>
      <c r="V985" s="135"/>
      <c r="Y985" s="3"/>
    </row>
    <row r="986" spans="1:42" ht="32.1" customHeight="1" thickBot="1" x14ac:dyDescent="0.35">
      <c r="A986" s="151"/>
      <c r="B986" s="123">
        <f>Tabela5[[#This Row],[Reunião]]</f>
        <v>101</v>
      </c>
      <c r="C986" s="124">
        <f>Tabela5[[#This Row],[Data]]</f>
        <v>38279</v>
      </c>
      <c r="D986" s="125" t="str">
        <f t="shared" si="36"/>
        <v>↑</v>
      </c>
      <c r="E986" s="126">
        <f>Tabela5[[#This Row],[Decisão Selic]]</f>
        <v>16.75</v>
      </c>
      <c r="F986" s="127" t="s">
        <v>59</v>
      </c>
      <c r="G986" s="128">
        <f>Tabela5[[#This Row],[Decisão Selic]]-M987</f>
        <v>0.5</v>
      </c>
      <c r="H986" s="129" t="str">
        <f>IF(Tabela5[[#This Row],[Placar]]="Unanimidade","Unan.",Tabela5[[#This Row],[Placar]])</f>
        <v>Unan.</v>
      </c>
      <c r="I986" s="130"/>
      <c r="J986" s="151"/>
      <c r="K986" s="87">
        <v>101</v>
      </c>
      <c r="L986" s="88">
        <v>38279</v>
      </c>
      <c r="M986" s="101">
        <v>16.75</v>
      </c>
      <c r="N986" s="101">
        <v>0.5</v>
      </c>
      <c r="O986" s="101" t="s">
        <v>60</v>
      </c>
      <c r="P986" s="102"/>
      <c r="Q986" s="103">
        <v>0.5</v>
      </c>
      <c r="R986" s="104">
        <f t="shared" si="37"/>
        <v>0</v>
      </c>
      <c r="S986" s="8">
        <f>1-Português!$T986</f>
        <v>1</v>
      </c>
      <c r="T986" s="8">
        <f>IF(Português!$R986&lt;&gt;0,1,0)</f>
        <v>0</v>
      </c>
      <c r="U986" s="135"/>
      <c r="V986" s="135"/>
      <c r="Y986" s="3"/>
    </row>
    <row r="987" spans="1:42" ht="15.95" customHeight="1" x14ac:dyDescent="0.3">
      <c r="A987" s="151"/>
      <c r="B987" s="203">
        <f>Tabela5[[#This Row],[Reunião]]</f>
        <v>100</v>
      </c>
      <c r="C987" s="205">
        <f>Tabela5[[#This Row],[Data]]</f>
        <v>38245</v>
      </c>
      <c r="D987" s="207" t="str">
        <f>IF(M988=M989,"→",IF(M988&gt;M989,"↑","↓"))</f>
        <v>↑</v>
      </c>
      <c r="E987" s="209">
        <f>Tabela5[[#This Row],[Decisão Selic]]</f>
        <v>16.25</v>
      </c>
      <c r="F987" s="211" t="s">
        <v>59</v>
      </c>
      <c r="G987" s="199">
        <f>M988-M989</f>
        <v>0.25</v>
      </c>
      <c r="H987" s="201" t="str">
        <f>IF(Tabela5[[#This Row],[Placar]]="Unanimidade","Unan.",Tabela5[[#This Row],[Placar]])</f>
        <v>5 x 3</v>
      </c>
      <c r="I987" s="131"/>
      <c r="J987" s="151"/>
      <c r="K987" s="75">
        <v>100</v>
      </c>
      <c r="L987" s="76">
        <v>38245</v>
      </c>
      <c r="M987" s="105">
        <v>16.25</v>
      </c>
      <c r="N987" s="105">
        <v>0.25</v>
      </c>
      <c r="O987" s="105" t="s">
        <v>62</v>
      </c>
      <c r="P987" s="106"/>
      <c r="Q987" s="107">
        <v>0.25</v>
      </c>
      <c r="R987" s="108">
        <f t="shared" si="37"/>
        <v>0</v>
      </c>
      <c r="S987" s="8">
        <v>5</v>
      </c>
      <c r="T987" s="8">
        <f>IF(Português!$R987&lt;&gt;0,1,0)</f>
        <v>0</v>
      </c>
      <c r="U987" s="135"/>
      <c r="V987" s="135"/>
      <c r="Y987" s="3"/>
    </row>
    <row r="988" spans="1:42" ht="15.95" customHeight="1" thickBot="1" x14ac:dyDescent="0.35">
      <c r="A988" s="151"/>
      <c r="B988" s="204"/>
      <c r="C988" s="206"/>
      <c r="D988" s="208"/>
      <c r="E988" s="210"/>
      <c r="F988" s="212"/>
      <c r="G988" s="200"/>
      <c r="H988" s="202"/>
      <c r="I988" s="132"/>
      <c r="J988" s="151"/>
      <c r="K988" s="81">
        <v>100</v>
      </c>
      <c r="L988" s="82">
        <v>38245</v>
      </c>
      <c r="M988" s="109">
        <v>16.25</v>
      </c>
      <c r="N988" s="109">
        <v>0.25</v>
      </c>
      <c r="O988" s="109" t="s">
        <v>62</v>
      </c>
      <c r="P988" s="110"/>
      <c r="Q988" s="111">
        <v>0.5</v>
      </c>
      <c r="R988" s="112">
        <f t="shared" si="37"/>
        <v>0.25</v>
      </c>
      <c r="S988" s="8">
        <v>0</v>
      </c>
      <c r="T988" s="8">
        <v>3</v>
      </c>
      <c r="U988" s="135"/>
      <c r="V988" s="135"/>
      <c r="Y988" s="3"/>
    </row>
    <row r="989" spans="1:42" ht="32.1" customHeight="1" thickBot="1" x14ac:dyDescent="0.35">
      <c r="A989" s="151"/>
      <c r="B989" s="123">
        <f>Tabela5[[#This Row],[Reunião]]</f>
        <v>99</v>
      </c>
      <c r="C989" s="124">
        <f>Tabela5[[#This Row],[Data]]</f>
        <v>38217</v>
      </c>
      <c r="D989" s="125" t="str">
        <f t="shared" ref="D989" si="38">IF(M989=M990,"→",IF(M989&gt;M990,"↑","↓"))</f>
        <v>→</v>
      </c>
      <c r="E989" s="126">
        <f>Tabela5[[#This Row],[Decisão Selic]]</f>
        <v>16</v>
      </c>
      <c r="F989" s="127" t="s">
        <v>59</v>
      </c>
      <c r="G989" s="128">
        <f>Tabela5[[#This Row],[Decisão Selic]]-M990</f>
        <v>0</v>
      </c>
      <c r="H989" s="129" t="str">
        <f>IF(Tabela5[[#This Row],[Placar]]="Unanimidade","Unan.",Tabela5[[#This Row],[Placar]])</f>
        <v>Unan.</v>
      </c>
      <c r="I989" s="130"/>
      <c r="J989" s="151"/>
      <c r="K989" s="87">
        <v>99</v>
      </c>
      <c r="L989" s="88">
        <v>38217</v>
      </c>
      <c r="M989" s="101">
        <v>16</v>
      </c>
      <c r="N989" s="101">
        <v>0</v>
      </c>
      <c r="O989" s="101" t="s">
        <v>60</v>
      </c>
      <c r="P989" s="102"/>
      <c r="Q989" s="103">
        <v>0</v>
      </c>
      <c r="R989" s="104">
        <f t="shared" si="37"/>
        <v>0</v>
      </c>
      <c r="S989" s="8">
        <f>1-Português!$T989</f>
        <v>1</v>
      </c>
      <c r="T989" s="8">
        <f>IF(Português!$R989&lt;&gt;0,1,0)</f>
        <v>0</v>
      </c>
      <c r="U989" s="135"/>
      <c r="V989" s="135"/>
      <c r="Y989" s="3"/>
    </row>
    <row r="990" spans="1:42" ht="32.1" customHeight="1" thickBot="1" x14ac:dyDescent="0.35">
      <c r="A990" s="151"/>
      <c r="B990" s="123">
        <f>Tabela5[[#This Row],[Reunião]]</f>
        <v>98</v>
      </c>
      <c r="C990" s="124">
        <f>Tabela5[[#This Row],[Data]]</f>
        <v>38189</v>
      </c>
      <c r="D990" s="125" t="str">
        <f t="shared" ref="D990:D991" si="39">IF(M990=M991,"→",IF(M990&gt;M991,"↑","↓"))</f>
        <v>→</v>
      </c>
      <c r="E990" s="126">
        <f>Tabela5[[#This Row],[Decisão Selic]]</f>
        <v>16</v>
      </c>
      <c r="F990" s="127" t="s">
        <v>59</v>
      </c>
      <c r="G990" s="128">
        <f>Tabela5[[#This Row],[Decisão Selic]]-M991</f>
        <v>0</v>
      </c>
      <c r="H990" s="129" t="str">
        <f>IF(Tabela5[[#This Row],[Placar]]="Unanimidade","Unan.",Tabela5[[#This Row],[Placar]])</f>
        <v>Unan.</v>
      </c>
      <c r="I990" s="130"/>
      <c r="J990" s="151"/>
      <c r="K990" s="87">
        <v>98</v>
      </c>
      <c r="L990" s="88">
        <v>38189</v>
      </c>
      <c r="M990" s="101">
        <v>16</v>
      </c>
      <c r="N990" s="101">
        <v>0</v>
      </c>
      <c r="O990" s="101" t="s">
        <v>60</v>
      </c>
      <c r="P990" s="102"/>
      <c r="Q990" s="103">
        <v>0</v>
      </c>
      <c r="R990" s="104">
        <f t="shared" si="37"/>
        <v>0</v>
      </c>
      <c r="S990" s="8">
        <f>1-Português!$T990</f>
        <v>1</v>
      </c>
      <c r="T990" s="8">
        <f>IF(Português!$R990&lt;&gt;0,1,0)</f>
        <v>0</v>
      </c>
      <c r="U990" s="135"/>
      <c r="V990" s="135"/>
      <c r="Y990" s="3"/>
    </row>
    <row r="991" spans="1:42" ht="32.1" customHeight="1" thickBot="1" x14ac:dyDescent="0.35">
      <c r="A991" s="151"/>
      <c r="B991" s="123">
        <f>Tabela5[[#This Row],[Reunião]]</f>
        <v>97</v>
      </c>
      <c r="C991" s="124">
        <f>Tabela5[[#This Row],[Data]]</f>
        <v>38154</v>
      </c>
      <c r="D991" s="125" t="str">
        <f t="shared" si="39"/>
        <v>→</v>
      </c>
      <c r="E991" s="126">
        <f>Tabela5[[#This Row],[Decisão Selic]]</f>
        <v>16</v>
      </c>
      <c r="F991" s="127" t="s">
        <v>59</v>
      </c>
      <c r="G991" s="128">
        <f>Tabela5[[#This Row],[Decisão Selic]]-M992</f>
        <v>0</v>
      </c>
      <c r="H991" s="129" t="str">
        <f>IF(Tabela5[[#This Row],[Placar]]="Unanimidade","Unan.",Tabela5[[#This Row],[Placar]])</f>
        <v>Unan.</v>
      </c>
      <c r="I991" s="130"/>
      <c r="J991" s="151"/>
      <c r="K991" s="87">
        <v>97</v>
      </c>
      <c r="L991" s="88">
        <v>38154</v>
      </c>
      <c r="M991" s="101">
        <v>16</v>
      </c>
      <c r="N991" s="101">
        <v>0</v>
      </c>
      <c r="O991" s="101" t="s">
        <v>60</v>
      </c>
      <c r="P991" s="102"/>
      <c r="Q991" s="103">
        <v>0</v>
      </c>
      <c r="R991" s="104">
        <f t="shared" si="37"/>
        <v>0</v>
      </c>
      <c r="S991" s="8">
        <f>1-Português!$T991</f>
        <v>1</v>
      </c>
      <c r="T991" s="8">
        <f>IF(Português!$R991&lt;&gt;0,1,0)</f>
        <v>0</v>
      </c>
      <c r="U991" s="135"/>
      <c r="V991" s="135"/>
      <c r="Y991" s="3"/>
    </row>
    <row r="992" spans="1:42" ht="15.95" customHeight="1" x14ac:dyDescent="0.25">
      <c r="A992" s="151"/>
      <c r="B992" s="203">
        <f>Tabela5[[#This Row],[Reunião]]</f>
        <v>96</v>
      </c>
      <c r="C992" s="205">
        <f>Tabela5[[#This Row],[Data]]</f>
        <v>38126</v>
      </c>
      <c r="D992" s="207" t="str">
        <f>IF(M993=M994,"→",IF(M993&gt;M994,"↑","↓"))</f>
        <v>→</v>
      </c>
      <c r="E992" s="209">
        <f>Tabela5[[#This Row],[Decisão Selic]]</f>
        <v>16</v>
      </c>
      <c r="F992" s="211" t="s">
        <v>59</v>
      </c>
      <c r="G992" s="199">
        <f>M993-M994</f>
        <v>0</v>
      </c>
      <c r="H992" s="201" t="str">
        <f>IF(Tabela5[[#This Row],[Placar]]="Unanimidade","Unan.",Tabela5[[#This Row],[Placar]])</f>
        <v>6 x 3</v>
      </c>
      <c r="I992" s="131"/>
      <c r="J992" s="151"/>
      <c r="K992" s="75">
        <v>96</v>
      </c>
      <c r="L992" s="76">
        <v>38126</v>
      </c>
      <c r="M992" s="105">
        <v>16</v>
      </c>
      <c r="N992" s="105">
        <v>0</v>
      </c>
      <c r="O992" s="105" t="s">
        <v>65</v>
      </c>
      <c r="P992" s="106"/>
      <c r="Q992" s="107">
        <v>0</v>
      </c>
      <c r="R992" s="108">
        <f t="shared" si="37"/>
        <v>0</v>
      </c>
      <c r="S992" s="8">
        <v>6</v>
      </c>
      <c r="T992" s="8">
        <f>IF(Português!$R992&lt;&gt;0,1,0)</f>
        <v>0</v>
      </c>
      <c r="U992" s="135"/>
      <c r="V992" s="135"/>
      <c r="Y992" s="12"/>
      <c r="AA992" s="196" t="s">
        <v>66</v>
      </c>
      <c r="AB992" s="196"/>
      <c r="AC992" s="196"/>
      <c r="AD992" s="196"/>
      <c r="AE992" s="196"/>
      <c r="AF992" s="196"/>
      <c r="AG992" s="196"/>
      <c r="AH992" s="196"/>
      <c r="AI992" s="196"/>
      <c r="AJ992" s="196"/>
      <c r="AK992" s="196"/>
      <c r="AL992" s="196"/>
      <c r="AM992" s="196"/>
      <c r="AN992" s="196"/>
      <c r="AO992" s="196"/>
      <c r="AP992" s="196"/>
    </row>
    <row r="993" spans="1:42" ht="15.95" customHeight="1" thickBot="1" x14ac:dyDescent="0.3">
      <c r="A993" s="151"/>
      <c r="B993" s="204"/>
      <c r="C993" s="206"/>
      <c r="D993" s="208"/>
      <c r="E993" s="210"/>
      <c r="F993" s="212"/>
      <c r="G993" s="200"/>
      <c r="H993" s="202"/>
      <c r="I993" s="132"/>
      <c r="J993" s="151"/>
      <c r="K993" s="81">
        <v>96</v>
      </c>
      <c r="L993" s="82">
        <v>38126</v>
      </c>
      <c r="M993" s="109">
        <v>16</v>
      </c>
      <c r="N993" s="109">
        <v>0</v>
      </c>
      <c r="O993" s="109" t="s">
        <v>65</v>
      </c>
      <c r="P993" s="110"/>
      <c r="Q993" s="111">
        <v>-0.25</v>
      </c>
      <c r="R993" s="112">
        <f t="shared" si="37"/>
        <v>-0.25</v>
      </c>
      <c r="S993" s="8">
        <v>0</v>
      </c>
      <c r="T993" s="8">
        <v>3</v>
      </c>
      <c r="U993" s="135"/>
      <c r="V993" s="135"/>
      <c r="Y993" s="12"/>
      <c r="AA993" s="196"/>
      <c r="AB993" s="196"/>
      <c r="AC993" s="196"/>
      <c r="AD993" s="196"/>
      <c r="AE993" s="196"/>
      <c r="AF993" s="196"/>
      <c r="AG993" s="196"/>
      <c r="AH993" s="196"/>
      <c r="AI993" s="196"/>
      <c r="AJ993" s="196"/>
      <c r="AK993" s="196"/>
      <c r="AL993" s="196"/>
      <c r="AM993" s="196"/>
      <c r="AN993" s="196"/>
      <c r="AO993" s="196"/>
      <c r="AP993" s="196"/>
    </row>
    <row r="994" spans="1:42" ht="32.1" customHeight="1" thickBot="1" x14ac:dyDescent="0.35">
      <c r="A994" s="151"/>
      <c r="B994" s="123">
        <f>Tabela5[[#This Row],[Reunião]]</f>
        <v>95</v>
      </c>
      <c r="C994" s="124">
        <f>Tabela5[[#This Row],[Data]]</f>
        <v>38091</v>
      </c>
      <c r="D994" s="125" t="str">
        <f t="shared" ref="D994" si="40">IF(M994=M995,"→",IF(M994&gt;M995,"↑","↓"))</f>
        <v>↓</v>
      </c>
      <c r="E994" s="126">
        <f>Tabela5[[#This Row],[Decisão Selic]]</f>
        <v>16</v>
      </c>
      <c r="F994" s="127" t="s">
        <v>59</v>
      </c>
      <c r="G994" s="128">
        <f>Tabela5[[#This Row],[Decisão Selic]]-M995</f>
        <v>-0.25</v>
      </c>
      <c r="H994" s="129" t="str">
        <f>IF(Tabela5[[#This Row],[Placar]]="Unanimidade","Unan.",Tabela5[[#This Row],[Placar]])</f>
        <v>Unan.</v>
      </c>
      <c r="I994" s="130"/>
      <c r="J994" s="151"/>
      <c r="K994" s="87">
        <v>95</v>
      </c>
      <c r="L994" s="88">
        <v>38091</v>
      </c>
      <c r="M994" s="101">
        <v>16</v>
      </c>
      <c r="N994" s="101">
        <v>-0.25</v>
      </c>
      <c r="O994" s="101" t="s">
        <v>60</v>
      </c>
      <c r="P994" s="102"/>
      <c r="Q994" s="103">
        <v>-0.25</v>
      </c>
      <c r="R994" s="104">
        <f t="shared" si="37"/>
        <v>0</v>
      </c>
      <c r="S994" s="8">
        <f>1-Português!$T994</f>
        <v>1</v>
      </c>
      <c r="T994" s="8">
        <f>IF(Português!$R994&lt;&gt;0,1,0)</f>
        <v>0</v>
      </c>
      <c r="U994" s="135"/>
      <c r="V994" s="135"/>
      <c r="Y994" s="3"/>
    </row>
    <row r="995" spans="1:42" ht="15.95" customHeight="1" x14ac:dyDescent="0.3">
      <c r="A995" s="151"/>
      <c r="B995" s="203">
        <f>Tabela5[[#This Row],[Reunião]]</f>
        <v>94</v>
      </c>
      <c r="C995" s="205">
        <f>Tabela5[[#This Row],[Data]]</f>
        <v>38063</v>
      </c>
      <c r="D995" s="207" t="str">
        <f>IF(M996=M997,"→",IF(M996&gt;M997,"↑","↓"))</f>
        <v>↓</v>
      </c>
      <c r="E995" s="209">
        <f>Tabela5[[#This Row],[Decisão Selic]]</f>
        <v>16.25</v>
      </c>
      <c r="F995" s="211" t="s">
        <v>59</v>
      </c>
      <c r="G995" s="199">
        <f>M996-M997</f>
        <v>-0.25</v>
      </c>
      <c r="H995" s="201" t="str">
        <f>IF(Tabela5[[#This Row],[Placar]]="Unanimidade","Unan.",Tabela5[[#This Row],[Placar]])</f>
        <v>6 x 3</v>
      </c>
      <c r="I995" s="131"/>
      <c r="J995" s="151"/>
      <c r="K995" s="75">
        <v>94</v>
      </c>
      <c r="L995" s="76">
        <v>38063</v>
      </c>
      <c r="M995" s="105">
        <v>16.25</v>
      </c>
      <c r="N995" s="105">
        <v>-0.25</v>
      </c>
      <c r="O995" s="105" t="s">
        <v>65</v>
      </c>
      <c r="P995" s="106"/>
      <c r="Q995" s="107">
        <v>-0.25</v>
      </c>
      <c r="R995" s="108">
        <f t="shared" si="37"/>
        <v>0</v>
      </c>
      <c r="S995" s="8">
        <v>6</v>
      </c>
      <c r="T995" s="8">
        <f>IF(Português!$R995&lt;&gt;0,1,0)</f>
        <v>0</v>
      </c>
      <c r="U995" s="135"/>
      <c r="V995" s="135"/>
      <c r="Y995" s="3"/>
    </row>
    <row r="996" spans="1:42" ht="15.95" customHeight="1" thickBot="1" x14ac:dyDescent="0.35">
      <c r="A996" s="151"/>
      <c r="B996" s="204"/>
      <c r="C996" s="206"/>
      <c r="D996" s="208"/>
      <c r="E996" s="210"/>
      <c r="F996" s="212"/>
      <c r="G996" s="200"/>
      <c r="H996" s="202"/>
      <c r="I996" s="132"/>
      <c r="J996" s="151"/>
      <c r="K996" s="81">
        <v>94</v>
      </c>
      <c r="L996" s="82">
        <v>38063</v>
      </c>
      <c r="M996" s="109">
        <v>16.25</v>
      </c>
      <c r="N996" s="109">
        <v>-0.25</v>
      </c>
      <c r="O996" s="109" t="s">
        <v>65</v>
      </c>
      <c r="P996" s="110"/>
      <c r="Q996" s="111">
        <v>0</v>
      </c>
      <c r="R996" s="112">
        <f t="shared" si="37"/>
        <v>0.25</v>
      </c>
      <c r="S996" s="8">
        <v>0</v>
      </c>
      <c r="T996" s="8">
        <v>3</v>
      </c>
      <c r="U996" s="135"/>
      <c r="V996" s="135"/>
      <c r="Y996" s="3"/>
    </row>
    <row r="997" spans="1:42" ht="32.1" customHeight="1" thickBot="1" x14ac:dyDescent="0.35">
      <c r="A997" s="151"/>
      <c r="B997" s="123">
        <f>Tabela5[[#This Row],[Reunião]]</f>
        <v>93</v>
      </c>
      <c r="C997" s="124">
        <f>Tabela5[[#This Row],[Data]]</f>
        <v>38035</v>
      </c>
      <c r="D997" s="125" t="str">
        <f t="shared" ref="D997" si="41">IF(M997=M998,"→",IF(M997&gt;M998,"↑","↓"))</f>
        <v>→</v>
      </c>
      <c r="E997" s="126">
        <f>Tabela5[[#This Row],[Decisão Selic]]</f>
        <v>16.5</v>
      </c>
      <c r="F997" s="127" t="s">
        <v>59</v>
      </c>
      <c r="G997" s="128">
        <f>Tabela5[[#This Row],[Decisão Selic]]-M998</f>
        <v>0</v>
      </c>
      <c r="H997" s="129" t="str">
        <f>IF(Tabela5[[#This Row],[Placar]]="Unanimidade","Unan.",Tabela5[[#This Row],[Placar]])</f>
        <v>Unan.</v>
      </c>
      <c r="I997" s="130"/>
      <c r="J997" s="151"/>
      <c r="K997" s="87">
        <v>93</v>
      </c>
      <c r="L997" s="88">
        <v>38035</v>
      </c>
      <c r="M997" s="101">
        <v>16.5</v>
      </c>
      <c r="N997" s="101">
        <v>0</v>
      </c>
      <c r="O997" s="101" t="s">
        <v>60</v>
      </c>
      <c r="P997" s="102"/>
      <c r="Q997" s="103">
        <v>0</v>
      </c>
      <c r="R997" s="104">
        <f t="shared" si="37"/>
        <v>0</v>
      </c>
      <c r="S997" s="8">
        <f>1-Português!$T997</f>
        <v>1</v>
      </c>
      <c r="T997" s="8">
        <f>IF(Português!$R997&lt;&gt;0,1,0)</f>
        <v>0</v>
      </c>
      <c r="U997" s="135"/>
      <c r="V997" s="135"/>
      <c r="Y997" s="3"/>
    </row>
    <row r="998" spans="1:42" ht="15.95" customHeight="1" x14ac:dyDescent="0.25">
      <c r="A998" s="151"/>
      <c r="B998" s="203">
        <f>Tabela5[[#This Row],[Reunião]]</f>
        <v>92</v>
      </c>
      <c r="C998" s="205">
        <f>Tabela5[[#This Row],[Data]]</f>
        <v>38007</v>
      </c>
      <c r="D998" s="207" t="str">
        <f>IF(M999=M1000,"→",IF(M999&gt;M1000,"↑","↓"))</f>
        <v>→</v>
      </c>
      <c r="E998" s="209">
        <f>Tabela5[[#This Row],[Decisão Selic]]</f>
        <v>16.5</v>
      </c>
      <c r="F998" s="211" t="s">
        <v>59</v>
      </c>
      <c r="G998" s="199">
        <f>M999-M1000</f>
        <v>0</v>
      </c>
      <c r="H998" s="201" t="str">
        <f>IF(Tabela5[[#This Row],[Placar]]="Unanimidade","Unan.",Tabela5[[#This Row],[Placar]])</f>
        <v>8 x 1</v>
      </c>
      <c r="I998" s="131"/>
      <c r="J998" s="151"/>
      <c r="K998" s="75">
        <v>92</v>
      </c>
      <c r="L998" s="76">
        <v>38007</v>
      </c>
      <c r="M998" s="105">
        <v>16.5</v>
      </c>
      <c r="N998" s="105">
        <v>0</v>
      </c>
      <c r="O998" s="105" t="s">
        <v>67</v>
      </c>
      <c r="P998" s="106"/>
      <c r="Q998" s="107">
        <v>0</v>
      </c>
      <c r="R998" s="108">
        <f t="shared" si="37"/>
        <v>0</v>
      </c>
      <c r="S998" s="8">
        <v>8</v>
      </c>
      <c r="T998" s="8">
        <f>IF(Português!$R998&lt;&gt;0,1,0)</f>
        <v>0</v>
      </c>
      <c r="U998" s="135"/>
      <c r="V998" s="135"/>
      <c r="Y998" s="12"/>
      <c r="AA998" s="198" t="s">
        <v>68</v>
      </c>
      <c r="AB998" s="198"/>
      <c r="AC998" s="198"/>
      <c r="AD998" s="198"/>
      <c r="AE998" s="198"/>
      <c r="AF998" s="198"/>
      <c r="AG998" s="198"/>
      <c r="AH998" s="198"/>
      <c r="AI998" s="198"/>
      <c r="AJ998" s="198"/>
      <c r="AK998" s="198"/>
      <c r="AL998" s="198"/>
      <c r="AM998" s="198"/>
      <c r="AN998" s="198"/>
      <c r="AO998" s="198"/>
      <c r="AP998" s="198"/>
    </row>
    <row r="999" spans="1:42" ht="15.95" customHeight="1" thickBot="1" x14ac:dyDescent="0.3">
      <c r="A999" s="151"/>
      <c r="B999" s="204"/>
      <c r="C999" s="206"/>
      <c r="D999" s="208"/>
      <c r="E999" s="210"/>
      <c r="F999" s="212"/>
      <c r="G999" s="200"/>
      <c r="H999" s="202"/>
      <c r="I999" s="132"/>
      <c r="J999" s="151"/>
      <c r="K999" s="81">
        <v>92</v>
      </c>
      <c r="L999" s="82">
        <v>38007</v>
      </c>
      <c r="M999" s="109">
        <v>16.5</v>
      </c>
      <c r="N999" s="109">
        <v>0</v>
      </c>
      <c r="O999" s="109" t="s">
        <v>67</v>
      </c>
      <c r="P999" s="110"/>
      <c r="Q999" s="117" t="s">
        <v>69</v>
      </c>
      <c r="R999" s="118" t="s">
        <v>69</v>
      </c>
      <c r="S999" s="8">
        <v>0</v>
      </c>
      <c r="T999" s="8">
        <v>1</v>
      </c>
      <c r="U999" s="135"/>
      <c r="V999" s="135"/>
      <c r="Y999" s="12"/>
      <c r="AA999" s="198"/>
      <c r="AB999" s="198"/>
      <c r="AC999" s="198"/>
      <c r="AD999" s="198"/>
      <c r="AE999" s="198"/>
      <c r="AF999" s="198"/>
      <c r="AG999" s="198"/>
      <c r="AH999" s="198"/>
      <c r="AI999" s="198"/>
      <c r="AJ999" s="198"/>
      <c r="AK999" s="198"/>
      <c r="AL999" s="198"/>
      <c r="AM999" s="198"/>
      <c r="AN999" s="198"/>
      <c r="AO999" s="198"/>
      <c r="AP999" s="198"/>
    </row>
    <row r="1000" spans="1:42" ht="32.1" customHeight="1" thickBot="1" x14ac:dyDescent="0.35">
      <c r="A1000" s="151"/>
      <c r="B1000" s="123">
        <f>Tabela5[[#This Row],[Reunião]]</f>
        <v>91</v>
      </c>
      <c r="C1000" s="124">
        <f>Tabela5[[#This Row],[Data]]</f>
        <v>37972</v>
      </c>
      <c r="D1000" s="125" t="str">
        <f t="shared" ref="D1000" si="42">IF(M1000=M1001,"→",IF(M1000&gt;M1001,"↑","↓"))</f>
        <v>↓</v>
      </c>
      <c r="E1000" s="126">
        <f>Tabela5[[#This Row],[Decisão Selic]]</f>
        <v>16.5</v>
      </c>
      <c r="F1000" s="127" t="s">
        <v>59</v>
      </c>
      <c r="G1000" s="128">
        <f>Tabela5[[#This Row],[Decisão Selic]]-M1001</f>
        <v>-1</v>
      </c>
      <c r="H1000" s="129" t="str">
        <f>IF(Tabela5[[#This Row],[Placar]]="Unanimidade","Unan.",Tabela5[[#This Row],[Placar]])</f>
        <v>Unan.</v>
      </c>
      <c r="I1000" s="130"/>
      <c r="J1000" s="151"/>
      <c r="K1000" s="87">
        <v>91</v>
      </c>
      <c r="L1000" s="88">
        <v>37972</v>
      </c>
      <c r="M1000" s="101">
        <v>16.5</v>
      </c>
      <c r="N1000" s="101">
        <v>-1</v>
      </c>
      <c r="O1000" s="101" t="s">
        <v>60</v>
      </c>
      <c r="P1000" s="102"/>
      <c r="Q1000" s="103">
        <v>-1</v>
      </c>
      <c r="R1000" s="104">
        <f t="shared" si="37"/>
        <v>0</v>
      </c>
      <c r="S1000" s="8">
        <f>1-Português!$T1000</f>
        <v>1</v>
      </c>
      <c r="T1000" s="8">
        <f>IF(Português!$R1000&lt;&gt;0,1,0)</f>
        <v>0</v>
      </c>
      <c r="U1000" s="135"/>
      <c r="V1000" s="135"/>
      <c r="Y1000" s="3"/>
    </row>
    <row r="1001" spans="1:42" ht="15.95" customHeight="1" x14ac:dyDescent="0.3">
      <c r="A1001" s="151"/>
      <c r="B1001" s="203">
        <f>Tabela5[[#This Row],[Reunião]]</f>
        <v>90</v>
      </c>
      <c r="C1001" s="205">
        <f>Tabela5[[#This Row],[Data]]</f>
        <v>37944</v>
      </c>
      <c r="D1001" s="207" t="str">
        <f>IF(M1002=M1003,"→",IF(M1002&gt;M1003,"↑","↓"))</f>
        <v>↓</v>
      </c>
      <c r="E1001" s="209">
        <f>Tabela5[[#This Row],[Decisão Selic]]</f>
        <v>17.5</v>
      </c>
      <c r="F1001" s="211" t="s">
        <v>59</v>
      </c>
      <c r="G1001" s="199">
        <f>M1002-M1003</f>
        <v>-1.5</v>
      </c>
      <c r="H1001" s="201" t="str">
        <f>IF(Tabela5[[#This Row],[Placar]]="Unanimidade","Unan.",Tabela5[[#This Row],[Placar]])</f>
        <v>7 x 2</v>
      </c>
      <c r="I1001" s="131"/>
      <c r="J1001" s="151"/>
      <c r="K1001" s="75">
        <v>90</v>
      </c>
      <c r="L1001" s="76">
        <v>37944</v>
      </c>
      <c r="M1001" s="105">
        <v>17.5</v>
      </c>
      <c r="N1001" s="105">
        <v>-1.5</v>
      </c>
      <c r="O1001" s="105" t="s">
        <v>70</v>
      </c>
      <c r="P1001" s="106"/>
      <c r="Q1001" s="107">
        <v>-1.5</v>
      </c>
      <c r="R1001" s="108">
        <f t="shared" si="37"/>
        <v>0</v>
      </c>
      <c r="S1001" s="8">
        <v>7</v>
      </c>
      <c r="T1001" s="8">
        <f>IF(Português!$R1001&lt;&gt;0,1,0)</f>
        <v>0</v>
      </c>
      <c r="U1001" s="135"/>
      <c r="V1001" s="135"/>
      <c r="Y1001" s="3"/>
    </row>
    <row r="1002" spans="1:42" ht="15.95" customHeight="1" thickBot="1" x14ac:dyDescent="0.35">
      <c r="A1002" s="151"/>
      <c r="B1002" s="204"/>
      <c r="C1002" s="206"/>
      <c r="D1002" s="208"/>
      <c r="E1002" s="210"/>
      <c r="F1002" s="212"/>
      <c r="G1002" s="200"/>
      <c r="H1002" s="202"/>
      <c r="I1002" s="132"/>
      <c r="J1002" s="151"/>
      <c r="K1002" s="81">
        <v>90</v>
      </c>
      <c r="L1002" s="82">
        <v>37944</v>
      </c>
      <c r="M1002" s="109">
        <v>17.5</v>
      </c>
      <c r="N1002" s="109">
        <v>-1.5</v>
      </c>
      <c r="O1002" s="109" t="s">
        <v>70</v>
      </c>
      <c r="P1002" s="110"/>
      <c r="Q1002" s="111">
        <v>-1</v>
      </c>
      <c r="R1002" s="112">
        <f t="shared" si="37"/>
        <v>0.5</v>
      </c>
      <c r="S1002" s="8">
        <v>0</v>
      </c>
      <c r="T1002" s="8">
        <v>2</v>
      </c>
      <c r="U1002" s="135"/>
      <c r="V1002" s="135"/>
      <c r="Y1002" s="3"/>
    </row>
    <row r="1003" spans="1:42" ht="32.1" customHeight="1" thickBot="1" x14ac:dyDescent="0.35">
      <c r="A1003" s="151"/>
      <c r="B1003" s="123">
        <f>Tabela5[[#This Row],[Reunião]]</f>
        <v>89</v>
      </c>
      <c r="C1003" s="124">
        <f>Tabela5[[#This Row],[Data]]</f>
        <v>37916</v>
      </c>
      <c r="D1003" s="125" t="str">
        <f t="shared" ref="D1003" si="43">IF(M1003=M1004,"→",IF(M1003&gt;M1004,"↑","↓"))</f>
        <v>↓</v>
      </c>
      <c r="E1003" s="126">
        <f>Tabela5[[#This Row],[Decisão Selic]]</f>
        <v>19</v>
      </c>
      <c r="F1003" s="127" t="s">
        <v>59</v>
      </c>
      <c r="G1003" s="128">
        <f>Tabela5[[#This Row],[Decisão Selic]]-M1004</f>
        <v>-1</v>
      </c>
      <c r="H1003" s="129" t="str">
        <f>IF(Tabela5[[#This Row],[Placar]]="Unanimidade","Unan.",Tabela5[[#This Row],[Placar]])</f>
        <v>Unan.</v>
      </c>
      <c r="I1003" s="130"/>
      <c r="J1003" s="151"/>
      <c r="K1003" s="87">
        <v>89</v>
      </c>
      <c r="L1003" s="88">
        <v>37916</v>
      </c>
      <c r="M1003" s="101">
        <v>19</v>
      </c>
      <c r="N1003" s="101">
        <v>-1</v>
      </c>
      <c r="O1003" s="101" t="s">
        <v>60</v>
      </c>
      <c r="P1003" s="102"/>
      <c r="Q1003" s="103">
        <v>-1</v>
      </c>
      <c r="R1003" s="104">
        <f t="shared" si="37"/>
        <v>0</v>
      </c>
      <c r="S1003" s="8">
        <f>1-Português!$T1003</f>
        <v>1</v>
      </c>
      <c r="T1003" s="8">
        <f>IF(Português!$R1003&lt;&gt;0,1,0)</f>
        <v>0</v>
      </c>
      <c r="U1003" s="135"/>
      <c r="V1003" s="135"/>
      <c r="Y1003" s="3"/>
    </row>
    <row r="1004" spans="1:42" ht="32.1" customHeight="1" thickBot="1" x14ac:dyDescent="0.35">
      <c r="A1004" s="151"/>
      <c r="B1004" s="123">
        <f>Tabela5[[#This Row],[Reunião]]</f>
        <v>88</v>
      </c>
      <c r="C1004" s="124">
        <f>Tabela5[[#This Row],[Data]]</f>
        <v>37881</v>
      </c>
      <c r="D1004" s="125" t="str">
        <f t="shared" ref="D1004:D1009" si="44">IF(M1004=M1005,"→",IF(M1004&gt;M1005,"↑","↓"))</f>
        <v>↓</v>
      </c>
      <c r="E1004" s="126">
        <f>Tabela5[[#This Row],[Decisão Selic]]</f>
        <v>20</v>
      </c>
      <c r="F1004" s="127" t="s">
        <v>59</v>
      </c>
      <c r="G1004" s="128">
        <f>Tabela5[[#This Row],[Decisão Selic]]-M1005</f>
        <v>-2</v>
      </c>
      <c r="H1004" s="129" t="str">
        <f>IF(Tabela5[[#This Row],[Placar]]="Unanimidade","Unan.",Tabela5[[#This Row],[Placar]])</f>
        <v>Unan.</v>
      </c>
      <c r="I1004" s="130"/>
      <c r="J1004" s="151"/>
      <c r="K1004" s="87">
        <v>88</v>
      </c>
      <c r="L1004" s="88">
        <v>37881</v>
      </c>
      <c r="M1004" s="101">
        <v>20</v>
      </c>
      <c r="N1004" s="101">
        <v>-2</v>
      </c>
      <c r="O1004" s="101" t="s">
        <v>60</v>
      </c>
      <c r="P1004" s="102"/>
      <c r="Q1004" s="103">
        <v>-2</v>
      </c>
      <c r="R1004" s="104">
        <f t="shared" si="37"/>
        <v>0</v>
      </c>
      <c r="S1004" s="8">
        <f>1-Português!$T1004</f>
        <v>1</v>
      </c>
      <c r="T1004" s="8">
        <f>IF(Português!$R1004&lt;&gt;0,1,0)</f>
        <v>0</v>
      </c>
      <c r="U1004" s="135"/>
      <c r="V1004" s="135"/>
      <c r="Y1004" s="3"/>
    </row>
    <row r="1005" spans="1:42" ht="32.1" customHeight="1" thickBot="1" x14ac:dyDescent="0.35">
      <c r="A1005" s="151"/>
      <c r="B1005" s="123">
        <f>Tabela5[[#This Row],[Reunião]]</f>
        <v>87</v>
      </c>
      <c r="C1005" s="124">
        <f>Tabela5[[#This Row],[Data]]</f>
        <v>37853</v>
      </c>
      <c r="D1005" s="125" t="str">
        <f t="shared" si="44"/>
        <v>↓</v>
      </c>
      <c r="E1005" s="126">
        <f>Tabela5[[#This Row],[Decisão Selic]]</f>
        <v>22</v>
      </c>
      <c r="F1005" s="127" t="s">
        <v>59</v>
      </c>
      <c r="G1005" s="128">
        <f>Tabela5[[#This Row],[Decisão Selic]]-M1006</f>
        <v>-2.5</v>
      </c>
      <c r="H1005" s="129" t="str">
        <f>IF(Tabela5[[#This Row],[Placar]]="Unanimidade","Unan.",Tabela5[[#This Row],[Placar]])</f>
        <v>Unan.</v>
      </c>
      <c r="I1005" s="130"/>
      <c r="J1005" s="151"/>
      <c r="K1005" s="87">
        <v>87</v>
      </c>
      <c r="L1005" s="88">
        <v>37853</v>
      </c>
      <c r="M1005" s="101">
        <v>22</v>
      </c>
      <c r="N1005" s="101">
        <v>-2.5</v>
      </c>
      <c r="O1005" s="101" t="s">
        <v>60</v>
      </c>
      <c r="P1005" s="102"/>
      <c r="Q1005" s="103">
        <v>-2.5</v>
      </c>
      <c r="R1005" s="104">
        <f t="shared" si="37"/>
        <v>0</v>
      </c>
      <c r="S1005" s="8">
        <f>1-Português!$T1005</f>
        <v>1</v>
      </c>
      <c r="T1005" s="8">
        <f>IF(Português!$R1005&lt;&gt;0,1,0)</f>
        <v>0</v>
      </c>
      <c r="U1005" s="135"/>
      <c r="V1005" s="135"/>
      <c r="Y1005" s="3"/>
    </row>
    <row r="1006" spans="1:42" ht="32.1" customHeight="1" thickBot="1" x14ac:dyDescent="0.35">
      <c r="A1006" s="151"/>
      <c r="B1006" s="123">
        <f>Tabela5[[#This Row],[Reunião]]</f>
        <v>86</v>
      </c>
      <c r="C1006" s="124">
        <f>Tabela5[[#This Row],[Data]]</f>
        <v>37825</v>
      </c>
      <c r="D1006" s="125" t="str">
        <f t="shared" si="44"/>
        <v>↓</v>
      </c>
      <c r="E1006" s="126">
        <f>Tabela5[[#This Row],[Decisão Selic]]</f>
        <v>24.5</v>
      </c>
      <c r="F1006" s="127" t="s">
        <v>59</v>
      </c>
      <c r="G1006" s="128">
        <f>Tabela5[[#This Row],[Decisão Selic]]-M1007</f>
        <v>-1.5</v>
      </c>
      <c r="H1006" s="129" t="str">
        <f>IF(Tabela5[[#This Row],[Placar]]="Unanimidade","Unan.",Tabela5[[#This Row],[Placar]])</f>
        <v>Unan.</v>
      </c>
      <c r="I1006" s="130"/>
      <c r="J1006" s="151"/>
      <c r="K1006" s="87">
        <v>86</v>
      </c>
      <c r="L1006" s="88">
        <v>37825</v>
      </c>
      <c r="M1006" s="101">
        <v>24.5</v>
      </c>
      <c r="N1006" s="101">
        <v>-1.5</v>
      </c>
      <c r="O1006" s="101" t="s">
        <v>60</v>
      </c>
      <c r="P1006" s="102"/>
      <c r="Q1006" s="103">
        <v>-1.5</v>
      </c>
      <c r="R1006" s="104">
        <f t="shared" si="37"/>
        <v>0</v>
      </c>
      <c r="S1006" s="8">
        <f>1-Português!$T1006</f>
        <v>1</v>
      </c>
      <c r="T1006" s="8">
        <f>IF(Português!$R1006&lt;&gt;0,1,0)</f>
        <v>0</v>
      </c>
      <c r="U1006" s="135"/>
      <c r="V1006" s="135"/>
      <c r="Y1006" s="3"/>
    </row>
    <row r="1007" spans="1:42" ht="32.1" customHeight="1" thickBot="1" x14ac:dyDescent="0.35">
      <c r="A1007" s="151"/>
      <c r="B1007" s="123">
        <f>Tabela5[[#This Row],[Reunião]]</f>
        <v>85</v>
      </c>
      <c r="C1007" s="124">
        <f>Tabela5[[#This Row],[Data]]</f>
        <v>37790</v>
      </c>
      <c r="D1007" s="125" t="str">
        <f t="shared" si="44"/>
        <v>↓</v>
      </c>
      <c r="E1007" s="126">
        <f>Tabela5[[#This Row],[Decisão Selic]]</f>
        <v>26</v>
      </c>
      <c r="F1007" s="127" t="s">
        <v>59</v>
      </c>
      <c r="G1007" s="128">
        <f>Tabela5[[#This Row],[Decisão Selic]]-M1008</f>
        <v>-0.5</v>
      </c>
      <c r="H1007" s="129" t="str">
        <f>IF(Tabela5[[#This Row],[Placar]]="Unanimidade","Unan.",Tabela5[[#This Row],[Placar]])</f>
        <v>Unan.</v>
      </c>
      <c r="I1007" s="130"/>
      <c r="J1007" s="151"/>
      <c r="K1007" s="87">
        <v>85</v>
      </c>
      <c r="L1007" s="88">
        <v>37790</v>
      </c>
      <c r="M1007" s="101">
        <v>26</v>
      </c>
      <c r="N1007" s="101">
        <v>-0.5</v>
      </c>
      <c r="O1007" s="101" t="s">
        <v>60</v>
      </c>
      <c r="P1007" s="102"/>
      <c r="Q1007" s="103">
        <v>-0.5</v>
      </c>
      <c r="R1007" s="104">
        <f t="shared" si="37"/>
        <v>0</v>
      </c>
      <c r="S1007" s="8">
        <f>1-Português!$T1007</f>
        <v>1</v>
      </c>
      <c r="T1007" s="8">
        <f>IF(Português!$R1007&lt;&gt;0,1,0)</f>
        <v>0</v>
      </c>
      <c r="U1007" s="135"/>
      <c r="V1007" s="135"/>
      <c r="Y1007" s="3"/>
    </row>
    <row r="1008" spans="1:42" ht="32.1" customHeight="1" thickBot="1" x14ac:dyDescent="0.35">
      <c r="A1008" s="151"/>
      <c r="B1008" s="123">
        <f>Tabela5[[#This Row],[Reunião]]</f>
        <v>84</v>
      </c>
      <c r="C1008" s="124">
        <f>Tabela5[[#This Row],[Data]]</f>
        <v>37762</v>
      </c>
      <c r="D1008" s="125" t="str">
        <f t="shared" si="44"/>
        <v>→</v>
      </c>
      <c r="E1008" s="126">
        <f>Tabela5[[#This Row],[Decisão Selic]]</f>
        <v>26.5</v>
      </c>
      <c r="F1008" s="127" t="s">
        <v>59</v>
      </c>
      <c r="G1008" s="128">
        <f>Tabela5[[#This Row],[Decisão Selic]]-M1009</f>
        <v>0</v>
      </c>
      <c r="H1008" s="129" t="str">
        <f>IF(Tabela5[[#This Row],[Placar]]="Unanimidade","Unan.",Tabela5[[#This Row],[Placar]])</f>
        <v>Unan.</v>
      </c>
      <c r="I1008" s="130"/>
      <c r="J1008" s="151"/>
      <c r="K1008" s="87">
        <v>84</v>
      </c>
      <c r="L1008" s="88">
        <v>37762</v>
      </c>
      <c r="M1008" s="101">
        <v>26.5</v>
      </c>
      <c r="N1008" s="101">
        <v>0</v>
      </c>
      <c r="O1008" s="101" t="s">
        <v>60</v>
      </c>
      <c r="P1008" s="102"/>
      <c r="Q1008" s="103">
        <v>0</v>
      </c>
      <c r="R1008" s="104">
        <f t="shared" si="37"/>
        <v>0</v>
      </c>
      <c r="S1008" s="8">
        <f>1-Português!$T1008</f>
        <v>1</v>
      </c>
      <c r="T1008" s="8">
        <f>IF(Português!$R1008&lt;&gt;0,1,0)</f>
        <v>0</v>
      </c>
      <c r="U1008" s="135"/>
      <c r="V1008" s="135"/>
      <c r="Y1008" s="3"/>
    </row>
    <row r="1009" spans="1:42" ht="32.1" customHeight="1" thickBot="1" x14ac:dyDescent="0.35">
      <c r="A1009" s="151"/>
      <c r="B1009" s="123">
        <f>Tabela5[[#This Row],[Reunião]]</f>
        <v>83</v>
      </c>
      <c r="C1009" s="124">
        <f>Tabela5[[#This Row],[Data]]</f>
        <v>37734</v>
      </c>
      <c r="D1009" s="125" t="str">
        <f t="shared" si="44"/>
        <v>→</v>
      </c>
      <c r="E1009" s="126">
        <f>Tabela5[[#This Row],[Decisão Selic]]</f>
        <v>26.5</v>
      </c>
      <c r="F1009" s="127" t="s">
        <v>59</v>
      </c>
      <c r="G1009" s="128">
        <f>Tabela5[[#This Row],[Decisão Selic]]-M1010</f>
        <v>0</v>
      </c>
      <c r="H1009" s="129" t="str">
        <f>IF(Tabela5[[#This Row],[Placar]]="Unanimidade","Unan.",Tabela5[[#This Row],[Placar]])</f>
        <v>Unan.</v>
      </c>
      <c r="I1009" s="130"/>
      <c r="J1009" s="151"/>
      <c r="K1009" s="87">
        <v>83</v>
      </c>
      <c r="L1009" s="88">
        <v>37734</v>
      </c>
      <c r="M1009" s="101">
        <v>26.5</v>
      </c>
      <c r="N1009" s="101">
        <v>0</v>
      </c>
      <c r="O1009" s="101" t="s">
        <v>60</v>
      </c>
      <c r="P1009" s="102"/>
      <c r="Q1009" s="103">
        <v>0</v>
      </c>
      <c r="R1009" s="104">
        <f t="shared" si="37"/>
        <v>0</v>
      </c>
      <c r="S1009" s="8">
        <f>1-Português!$T1009</f>
        <v>1</v>
      </c>
      <c r="T1009" s="8">
        <f>IF(Português!$R1009&lt;&gt;0,1,0)</f>
        <v>0</v>
      </c>
      <c r="U1009" s="135"/>
      <c r="V1009" s="135"/>
      <c r="Y1009" s="3"/>
    </row>
    <row r="1010" spans="1:42" ht="32.1" customHeight="1" thickBot="1" x14ac:dyDescent="0.35">
      <c r="A1010" s="151"/>
      <c r="B1010" s="123">
        <f>Tabela5[[#This Row],[Reunião]]</f>
        <v>82</v>
      </c>
      <c r="C1010" s="124">
        <f>Tabela5[[#This Row],[Data]]</f>
        <v>37699</v>
      </c>
      <c r="D1010" s="125" t="str">
        <f t="shared" ref="D1010:D1018" si="45">IF(M1010=M1011,"→",IF(M1010&gt;M1011,"↑","↓"))</f>
        <v>→</v>
      </c>
      <c r="E1010" s="126">
        <f>Tabela5[[#This Row],[Decisão Selic]]</f>
        <v>26.5</v>
      </c>
      <c r="F1010" s="127" t="s">
        <v>59</v>
      </c>
      <c r="G1010" s="128">
        <f>Tabela5[[#This Row],[Decisão Selic]]-M1011</f>
        <v>0</v>
      </c>
      <c r="H1010" s="129" t="str">
        <f>IF(Tabela5[[#This Row],[Placar]]="Unanimidade","Unan.",Tabela5[[#This Row],[Placar]])</f>
        <v>Unan.</v>
      </c>
      <c r="I1010" s="130"/>
      <c r="J1010" s="151"/>
      <c r="K1010" s="87">
        <v>82</v>
      </c>
      <c r="L1010" s="88">
        <v>37699</v>
      </c>
      <c r="M1010" s="101">
        <v>26.5</v>
      </c>
      <c r="N1010" s="101">
        <v>0</v>
      </c>
      <c r="O1010" s="101" t="s">
        <v>60</v>
      </c>
      <c r="P1010" s="102"/>
      <c r="Q1010" s="103">
        <v>0</v>
      </c>
      <c r="R1010" s="104">
        <f t="shared" si="37"/>
        <v>0</v>
      </c>
      <c r="S1010" s="8">
        <f>1-Português!$T1010</f>
        <v>1</v>
      </c>
      <c r="T1010" s="8">
        <f>IF(Português!$R1010&lt;&gt;0,1,0)</f>
        <v>0</v>
      </c>
      <c r="U1010" s="135"/>
      <c r="V1010" s="135"/>
      <c r="Y1010" s="3"/>
    </row>
    <row r="1011" spans="1:42" ht="32.1" customHeight="1" thickBot="1" x14ac:dyDescent="0.35">
      <c r="A1011" s="151"/>
      <c r="B1011" s="123">
        <f>Tabela5[[#This Row],[Reunião]]</f>
        <v>81</v>
      </c>
      <c r="C1011" s="124">
        <f>Tabela5[[#This Row],[Data]]</f>
        <v>37671</v>
      </c>
      <c r="D1011" s="125" t="str">
        <f t="shared" si="45"/>
        <v>↑</v>
      </c>
      <c r="E1011" s="126">
        <f>Tabela5[[#This Row],[Decisão Selic]]</f>
        <v>26.5</v>
      </c>
      <c r="F1011" s="127" t="s">
        <v>59</v>
      </c>
      <c r="G1011" s="128">
        <f>Tabela5[[#This Row],[Decisão Selic]]-M1012</f>
        <v>1</v>
      </c>
      <c r="H1011" s="129" t="str">
        <f>IF(Tabela5[[#This Row],[Placar]]="Unanimidade","Unan.",Tabela5[[#This Row],[Placar]])</f>
        <v>Unan.</v>
      </c>
      <c r="I1011" s="130"/>
      <c r="J1011" s="151"/>
      <c r="K1011" s="87">
        <v>81</v>
      </c>
      <c r="L1011" s="88">
        <v>37671</v>
      </c>
      <c r="M1011" s="101">
        <v>26.5</v>
      </c>
      <c r="N1011" s="101">
        <v>1</v>
      </c>
      <c r="O1011" s="101" t="s">
        <v>60</v>
      </c>
      <c r="P1011" s="102"/>
      <c r="Q1011" s="103">
        <v>1</v>
      </c>
      <c r="R1011" s="104">
        <f t="shared" si="37"/>
        <v>0</v>
      </c>
      <c r="S1011" s="8">
        <f>1-Português!$T1011</f>
        <v>1</v>
      </c>
      <c r="T1011" s="8">
        <f>IF(Português!$R1011&lt;&gt;0,1,0)</f>
        <v>0</v>
      </c>
      <c r="U1011" s="135"/>
      <c r="V1011" s="135"/>
      <c r="Y1011" s="3"/>
    </row>
    <row r="1012" spans="1:42" ht="32.1" customHeight="1" thickBot="1" x14ac:dyDescent="0.35">
      <c r="A1012" s="151"/>
      <c r="B1012" s="123">
        <f>Tabela5[[#This Row],[Reunião]]</f>
        <v>80</v>
      </c>
      <c r="C1012" s="124">
        <f>Tabela5[[#This Row],[Data]]</f>
        <v>37643</v>
      </c>
      <c r="D1012" s="125" t="str">
        <f t="shared" si="45"/>
        <v>↑</v>
      </c>
      <c r="E1012" s="126">
        <f>Tabela5[[#This Row],[Decisão Selic]]</f>
        <v>25.5</v>
      </c>
      <c r="F1012" s="127" t="s">
        <v>59</v>
      </c>
      <c r="G1012" s="128">
        <f>Tabela5[[#This Row],[Decisão Selic]]-M1013</f>
        <v>0.5</v>
      </c>
      <c r="H1012" s="129" t="str">
        <f>IF(Tabela5[[#This Row],[Placar]]="Unanimidade","Unan.",Tabela5[[#This Row],[Placar]])</f>
        <v>Unan.</v>
      </c>
      <c r="I1012" s="130"/>
      <c r="J1012" s="151"/>
      <c r="K1012" s="87">
        <v>80</v>
      </c>
      <c r="L1012" s="88">
        <v>37643</v>
      </c>
      <c r="M1012" s="101">
        <v>25.5</v>
      </c>
      <c r="N1012" s="101">
        <v>0.5</v>
      </c>
      <c r="O1012" s="101" t="s">
        <v>60</v>
      </c>
      <c r="P1012" s="102"/>
      <c r="Q1012" s="103">
        <v>0.5</v>
      </c>
      <c r="R1012" s="104">
        <f t="shared" si="37"/>
        <v>0</v>
      </c>
      <c r="S1012" s="8">
        <f>1-Português!$T1012</f>
        <v>1</v>
      </c>
      <c r="T1012" s="8">
        <f>IF(Português!$R1012&lt;&gt;0,1,0)</f>
        <v>0</v>
      </c>
      <c r="U1012" s="135"/>
      <c r="V1012" s="135"/>
      <c r="Y1012" s="3"/>
    </row>
    <row r="1013" spans="1:42" ht="32.1" customHeight="1" thickBot="1" x14ac:dyDescent="0.35">
      <c r="A1013" s="151"/>
      <c r="B1013" s="123">
        <f>Tabela5[[#This Row],[Reunião]]</f>
        <v>79</v>
      </c>
      <c r="C1013" s="124">
        <f>Tabela5[[#This Row],[Data]]</f>
        <v>37608</v>
      </c>
      <c r="D1013" s="125" t="str">
        <f t="shared" si="45"/>
        <v>↑</v>
      </c>
      <c r="E1013" s="126">
        <f>Tabela5[[#This Row],[Decisão Selic]]</f>
        <v>25</v>
      </c>
      <c r="F1013" s="127" t="s">
        <v>59</v>
      </c>
      <c r="G1013" s="128">
        <f>Tabela5[[#This Row],[Decisão Selic]]-M1014</f>
        <v>3</v>
      </c>
      <c r="H1013" s="129" t="str">
        <f>IF(Tabela5[[#This Row],[Placar]]="Unanimidade","Unan.",Tabela5[[#This Row],[Placar]])</f>
        <v>Unan.</v>
      </c>
      <c r="I1013" s="130"/>
      <c r="J1013" s="151"/>
      <c r="K1013" s="87">
        <v>79</v>
      </c>
      <c r="L1013" s="88">
        <v>37608</v>
      </c>
      <c r="M1013" s="101">
        <v>25</v>
      </c>
      <c r="N1013" s="101">
        <v>3</v>
      </c>
      <c r="O1013" s="101" t="s">
        <v>60</v>
      </c>
      <c r="P1013" s="102"/>
      <c r="Q1013" s="103">
        <v>3</v>
      </c>
      <c r="R1013" s="104">
        <f t="shared" si="37"/>
        <v>0</v>
      </c>
      <c r="S1013" s="8">
        <f>1-Português!$T1013</f>
        <v>1</v>
      </c>
      <c r="T1013" s="8">
        <f>IF(Português!$R1013&lt;&gt;0,1,0)</f>
        <v>0</v>
      </c>
      <c r="U1013" s="135"/>
      <c r="V1013" s="135"/>
      <c r="Y1013" s="3"/>
    </row>
    <row r="1014" spans="1:42" ht="32.1" customHeight="1" thickBot="1" x14ac:dyDescent="0.35">
      <c r="A1014" s="151"/>
      <c r="B1014" s="123">
        <f>Tabela5[[#This Row],[Reunião]]</f>
        <v>78</v>
      </c>
      <c r="C1014" s="124">
        <f>Tabela5[[#This Row],[Data]]</f>
        <v>37580</v>
      </c>
      <c r="D1014" s="125" t="str">
        <f t="shared" si="45"/>
        <v>↑</v>
      </c>
      <c r="E1014" s="126">
        <f>Tabela5[[#This Row],[Decisão Selic]]</f>
        <v>22</v>
      </c>
      <c r="F1014" s="127" t="s">
        <v>59</v>
      </c>
      <c r="G1014" s="128">
        <f>Tabela5[[#This Row],[Decisão Selic]]-M1015</f>
        <v>1</v>
      </c>
      <c r="H1014" s="129" t="str">
        <f>IF(Tabela5[[#This Row],[Placar]]="Unanimidade","Unan.",Tabela5[[#This Row],[Placar]])</f>
        <v>Unan.</v>
      </c>
      <c r="I1014" s="130"/>
      <c r="J1014" s="151"/>
      <c r="K1014" s="87">
        <v>78</v>
      </c>
      <c r="L1014" s="88">
        <v>37580</v>
      </c>
      <c r="M1014" s="101">
        <v>22</v>
      </c>
      <c r="N1014" s="101">
        <v>1</v>
      </c>
      <c r="O1014" s="101" t="s">
        <v>60</v>
      </c>
      <c r="P1014" s="102"/>
      <c r="Q1014" s="103">
        <v>1</v>
      </c>
      <c r="R1014" s="104">
        <f t="shared" si="37"/>
        <v>0</v>
      </c>
      <c r="S1014" s="8">
        <f>1-Português!$T1014</f>
        <v>1</v>
      </c>
      <c r="T1014" s="8">
        <f>IF(Português!$R1014&lt;&gt;0,1,0)</f>
        <v>0</v>
      </c>
      <c r="U1014" s="135"/>
      <c r="V1014" s="135"/>
      <c r="Y1014" s="3"/>
    </row>
    <row r="1015" spans="1:42" ht="32.1" customHeight="1" thickBot="1" x14ac:dyDescent="0.35">
      <c r="A1015" s="151"/>
      <c r="B1015" s="123">
        <f>Tabela5[[#This Row],[Reunião]]</f>
        <v>77</v>
      </c>
      <c r="C1015" s="124">
        <f>Tabela5[[#This Row],[Data]]</f>
        <v>37551</v>
      </c>
      <c r="D1015" s="125" t="str">
        <f t="shared" si="45"/>
        <v>→</v>
      </c>
      <c r="E1015" s="126">
        <f>Tabela5[[#This Row],[Decisão Selic]]</f>
        <v>21</v>
      </c>
      <c r="F1015" s="127" t="s">
        <v>59</v>
      </c>
      <c r="G1015" s="128">
        <f>Tabela5[[#This Row],[Decisão Selic]]-M1016</f>
        <v>0</v>
      </c>
      <c r="H1015" s="129" t="str">
        <f>IF(Tabela5[[#This Row],[Placar]]="Unanimidade","Unan.",Tabela5[[#This Row],[Placar]])</f>
        <v>Unan.</v>
      </c>
      <c r="I1015" s="130"/>
      <c r="J1015" s="151"/>
      <c r="K1015" s="87">
        <v>77</v>
      </c>
      <c r="L1015" s="88">
        <v>37551</v>
      </c>
      <c r="M1015" s="101">
        <v>21</v>
      </c>
      <c r="N1015" s="101">
        <v>0</v>
      </c>
      <c r="O1015" s="101" t="s">
        <v>60</v>
      </c>
      <c r="P1015" s="102"/>
      <c r="Q1015" s="103">
        <v>0</v>
      </c>
      <c r="R1015" s="104">
        <f t="shared" si="37"/>
        <v>0</v>
      </c>
      <c r="S1015" s="8">
        <f>1-Português!$T1015</f>
        <v>1</v>
      </c>
      <c r="T1015" s="8">
        <f>IF(Português!$R1015&lt;&gt;0,1,0)</f>
        <v>0</v>
      </c>
      <c r="U1015" s="135"/>
      <c r="V1015" s="135"/>
      <c r="Y1015" s="3"/>
    </row>
    <row r="1016" spans="1:42" ht="32.1" customHeight="1" thickBot="1" x14ac:dyDescent="0.3">
      <c r="A1016" s="151"/>
      <c r="B1016" s="123">
        <f>Tabela5[[#This Row],[Reunião]]</f>
        <v>76</v>
      </c>
      <c r="C1016" s="124">
        <f>Tabela5[[#This Row],[Data]]</f>
        <v>37543</v>
      </c>
      <c r="D1016" s="125" t="str">
        <f t="shared" si="45"/>
        <v>↑</v>
      </c>
      <c r="E1016" s="126">
        <f>Tabela5[[#This Row],[Decisão Selic]]</f>
        <v>21</v>
      </c>
      <c r="F1016" s="127" t="s">
        <v>59</v>
      </c>
      <c r="G1016" s="128">
        <f>Tabela5[[#This Row],[Decisão Selic]]-M1017</f>
        <v>3</v>
      </c>
      <c r="H1016" s="129" t="str">
        <f>IF(Tabela5[[#This Row],[Placar]]="Unanimidade","Unan.",Tabela5[[#This Row],[Placar]])</f>
        <v>Unan.</v>
      </c>
      <c r="I1016" s="130"/>
      <c r="J1016" s="151"/>
      <c r="K1016" s="87">
        <v>76</v>
      </c>
      <c r="L1016" s="88">
        <v>37543</v>
      </c>
      <c r="M1016" s="101">
        <v>21</v>
      </c>
      <c r="N1016" s="101">
        <v>3</v>
      </c>
      <c r="O1016" s="101" t="s">
        <v>60</v>
      </c>
      <c r="P1016" s="102"/>
      <c r="Q1016" s="103">
        <v>3</v>
      </c>
      <c r="R1016" s="104">
        <f t="shared" si="37"/>
        <v>0</v>
      </c>
      <c r="S1016" s="8">
        <f>1-Português!$T1016</f>
        <v>1</v>
      </c>
      <c r="T1016" s="8">
        <f>IF(Português!$R1016&lt;&gt;0,1,0)</f>
        <v>0</v>
      </c>
      <c r="U1016" s="135"/>
      <c r="V1016" s="135"/>
      <c r="Y1016" s="12"/>
      <c r="AA1016" s="65" t="s">
        <v>71</v>
      </c>
      <c r="AB1016" s="122"/>
      <c r="AC1016" s="122"/>
      <c r="AD1016" s="122"/>
      <c r="AE1016" s="122"/>
      <c r="AF1016" s="122"/>
      <c r="AG1016" s="122"/>
      <c r="AH1016" s="122"/>
      <c r="AI1016" s="122"/>
      <c r="AJ1016" s="122"/>
      <c r="AK1016" s="122"/>
      <c r="AL1016" s="122"/>
      <c r="AM1016" s="122"/>
      <c r="AN1016" s="122"/>
      <c r="AO1016" s="122"/>
      <c r="AP1016" s="122"/>
    </row>
    <row r="1017" spans="1:42" ht="32.1" customHeight="1" thickBot="1" x14ac:dyDescent="0.35">
      <c r="A1017" s="151"/>
      <c r="B1017" s="123">
        <f>Tabela5[[#This Row],[Reunião]]</f>
        <v>75</v>
      </c>
      <c r="C1017" s="124">
        <f>Tabela5[[#This Row],[Data]]</f>
        <v>37517</v>
      </c>
      <c r="D1017" s="125" t="str">
        <f t="shared" si="45"/>
        <v>→</v>
      </c>
      <c r="E1017" s="126">
        <f>Tabela5[[#This Row],[Decisão Selic]]</f>
        <v>18</v>
      </c>
      <c r="F1017" s="127" t="s">
        <v>59</v>
      </c>
      <c r="G1017" s="128">
        <f>Tabela5[[#This Row],[Decisão Selic]]-M1018</f>
        <v>0</v>
      </c>
      <c r="H1017" s="129" t="str">
        <f>IF(Tabela5[[#This Row],[Placar]]="Unanimidade","Unan.",Tabela5[[#This Row],[Placar]])</f>
        <v>Unan.</v>
      </c>
      <c r="I1017" s="130"/>
      <c r="J1017" s="151"/>
      <c r="K1017" s="87">
        <v>75</v>
      </c>
      <c r="L1017" s="88">
        <v>37517</v>
      </c>
      <c r="M1017" s="101">
        <v>18</v>
      </c>
      <c r="N1017" s="101">
        <v>0</v>
      </c>
      <c r="O1017" s="101" t="s">
        <v>60</v>
      </c>
      <c r="P1017" s="102"/>
      <c r="Q1017" s="103">
        <v>0</v>
      </c>
      <c r="R1017" s="104">
        <f t="shared" si="37"/>
        <v>0</v>
      </c>
      <c r="S1017" s="8">
        <f>1-Português!$T1017</f>
        <v>1</v>
      </c>
      <c r="T1017" s="8">
        <f>IF(Português!$R1017&lt;&gt;0,1,0)</f>
        <v>0</v>
      </c>
      <c r="U1017" s="135"/>
      <c r="V1017" s="135"/>
      <c r="Y1017" s="3"/>
    </row>
    <row r="1018" spans="1:42" ht="32.1" customHeight="1" thickBot="1" x14ac:dyDescent="0.35">
      <c r="A1018" s="151"/>
      <c r="B1018" s="123">
        <f>Tabela5[[#This Row],[Reunião]]</f>
        <v>74</v>
      </c>
      <c r="C1018" s="124">
        <f>Tabela5[[#This Row],[Data]]</f>
        <v>37489</v>
      </c>
      <c r="D1018" s="125" t="str">
        <f t="shared" si="45"/>
        <v>→</v>
      </c>
      <c r="E1018" s="126">
        <f>Tabela5[[#This Row],[Decisão Selic]]</f>
        <v>18</v>
      </c>
      <c r="F1018" s="127" t="s">
        <v>59</v>
      </c>
      <c r="G1018" s="128">
        <f>Tabela5[[#This Row],[Decisão Selic]]-M1019</f>
        <v>0</v>
      </c>
      <c r="H1018" s="129" t="str">
        <f>IF(Tabela5[[#This Row],[Placar]]="Unanimidade","Unan.",Tabela5[[#This Row],[Placar]])</f>
        <v>Unan.</v>
      </c>
      <c r="I1018" s="130"/>
      <c r="J1018" s="151"/>
      <c r="K1018" s="87">
        <v>74</v>
      </c>
      <c r="L1018" s="88">
        <v>37489</v>
      </c>
      <c r="M1018" s="101">
        <v>18</v>
      </c>
      <c r="N1018" s="101">
        <v>0</v>
      </c>
      <c r="O1018" s="101" t="s">
        <v>60</v>
      </c>
      <c r="P1018" s="102"/>
      <c r="Q1018" s="103">
        <v>0</v>
      </c>
      <c r="R1018" s="104">
        <f t="shared" si="37"/>
        <v>0</v>
      </c>
      <c r="S1018" s="8">
        <f>1-Português!$T1018</f>
        <v>1</v>
      </c>
      <c r="T1018" s="8">
        <f>IF(Português!$R1018&lt;&gt;0,1,0)</f>
        <v>0</v>
      </c>
      <c r="U1018" s="135"/>
      <c r="V1018" s="135"/>
      <c r="Y1018" s="3"/>
    </row>
    <row r="1019" spans="1:42" ht="15.95" customHeight="1" x14ac:dyDescent="0.3">
      <c r="A1019" s="151"/>
      <c r="B1019" s="203">
        <f>Tabela5[[#This Row],[Reunião]]</f>
        <v>73</v>
      </c>
      <c r="C1019" s="205">
        <f>Tabela5[[#This Row],[Data]]</f>
        <v>37454</v>
      </c>
      <c r="D1019" s="207" t="str">
        <f>IF(M1020=M1021,"→",IF(M1020&gt;M1021,"↑","↓"))</f>
        <v>↓</v>
      </c>
      <c r="E1019" s="209">
        <f>Tabela5[[#This Row],[Decisão Selic]]</f>
        <v>18</v>
      </c>
      <c r="F1019" s="211" t="s">
        <v>59</v>
      </c>
      <c r="G1019" s="199">
        <f>M1020-M1021</f>
        <v>-0.5</v>
      </c>
      <c r="H1019" s="201" t="str">
        <f>IF(Tabela5[[#This Row],[Placar]]="Unanimidade","Unan.",Tabela5[[#This Row],[Placar]])</f>
        <v>5 x 2</v>
      </c>
      <c r="I1019" s="131"/>
      <c r="J1019" s="151"/>
      <c r="K1019" s="75">
        <v>73</v>
      </c>
      <c r="L1019" s="76">
        <v>37454</v>
      </c>
      <c r="M1019" s="105">
        <v>18</v>
      </c>
      <c r="N1019" s="105">
        <v>-0.5</v>
      </c>
      <c r="O1019" s="105" t="s">
        <v>61</v>
      </c>
      <c r="P1019" s="106"/>
      <c r="Q1019" s="107">
        <v>-0.5</v>
      </c>
      <c r="R1019" s="108">
        <f t="shared" si="37"/>
        <v>0</v>
      </c>
      <c r="S1019" s="8">
        <v>5</v>
      </c>
      <c r="T1019" s="8">
        <f>IF(Português!$R1019&lt;&gt;0,1,0)</f>
        <v>0</v>
      </c>
      <c r="U1019" s="135"/>
      <c r="V1019" s="135"/>
      <c r="Y1019" s="3"/>
    </row>
    <row r="1020" spans="1:42" ht="15.95" customHeight="1" thickBot="1" x14ac:dyDescent="0.35">
      <c r="A1020" s="151"/>
      <c r="B1020" s="204"/>
      <c r="C1020" s="206"/>
      <c r="D1020" s="208"/>
      <c r="E1020" s="210"/>
      <c r="F1020" s="212"/>
      <c r="G1020" s="200"/>
      <c r="H1020" s="202"/>
      <c r="I1020" s="132"/>
      <c r="J1020" s="151"/>
      <c r="K1020" s="81">
        <v>73</v>
      </c>
      <c r="L1020" s="82">
        <v>37454</v>
      </c>
      <c r="M1020" s="109">
        <v>18</v>
      </c>
      <c r="N1020" s="109">
        <v>-0.5</v>
      </c>
      <c r="O1020" s="109" t="s">
        <v>61</v>
      </c>
      <c r="P1020" s="110"/>
      <c r="Q1020" s="111">
        <v>0</v>
      </c>
      <c r="R1020" s="112">
        <f t="shared" si="37"/>
        <v>0.5</v>
      </c>
      <c r="S1020" s="8">
        <v>0</v>
      </c>
      <c r="T1020" s="8">
        <v>2</v>
      </c>
      <c r="U1020" s="168"/>
      <c r="V1020" s="168"/>
      <c r="W1020" s="2"/>
      <c r="Y1020" s="3"/>
    </row>
    <row r="1021" spans="1:42" ht="32.1" customHeight="1" thickBot="1" x14ac:dyDescent="0.3">
      <c r="A1021" s="151"/>
      <c r="B1021" s="123">
        <f>Tabela5[[#This Row],[Reunião]]</f>
        <v>72</v>
      </c>
      <c r="C1021" s="124">
        <f>Tabela5[[#This Row],[Data]]</f>
        <v>37426</v>
      </c>
      <c r="D1021" s="125" t="str">
        <f t="shared" ref="D1021" si="46">IF(M1021=M1022,"→",IF(M1021&gt;M1022,"↑","↓"))</f>
        <v>→</v>
      </c>
      <c r="E1021" s="126">
        <f>Tabela5[[#This Row],[Decisão Selic]]</f>
        <v>18.5</v>
      </c>
      <c r="F1021" s="127" t="s">
        <v>59</v>
      </c>
      <c r="G1021" s="128">
        <f>Tabela5[[#This Row],[Decisão Selic]]-M1022</f>
        <v>0</v>
      </c>
      <c r="H1021" s="129" t="str">
        <f>IF(Tabela5[[#This Row],[Placar]]="Unanimidade","Unan.",Tabela5[[#This Row],[Placar]])</f>
        <v>Unan.</v>
      </c>
      <c r="I1021" s="130"/>
      <c r="J1021" s="151"/>
      <c r="K1021" s="87">
        <v>72</v>
      </c>
      <c r="L1021" s="88">
        <v>37426</v>
      </c>
      <c r="M1021" s="101">
        <v>18.5</v>
      </c>
      <c r="N1021" s="101">
        <v>0</v>
      </c>
      <c r="O1021" s="101" t="s">
        <v>60</v>
      </c>
      <c r="P1021" s="102"/>
      <c r="Q1021" s="103">
        <v>0</v>
      </c>
      <c r="R1021" s="104">
        <f t="shared" si="37"/>
        <v>0</v>
      </c>
      <c r="S1021" s="8">
        <f>1-Português!$T1021</f>
        <v>1</v>
      </c>
      <c r="T1021" s="8">
        <f>IF(Português!$R1021&lt;&gt;0,1,0)</f>
        <v>0</v>
      </c>
      <c r="U1021" s="135"/>
      <c r="V1021" s="135"/>
      <c r="Y1021" s="3"/>
      <c r="AA1021" s="198" t="s">
        <v>72</v>
      </c>
      <c r="AB1021" s="198"/>
      <c r="AC1021" s="198"/>
      <c r="AD1021" s="198"/>
      <c r="AE1021" s="198"/>
      <c r="AF1021" s="198"/>
      <c r="AG1021" s="198"/>
      <c r="AH1021" s="198"/>
      <c r="AI1021" s="198"/>
      <c r="AJ1021" s="198"/>
      <c r="AK1021" s="198"/>
      <c r="AL1021" s="198"/>
      <c r="AM1021" s="198"/>
      <c r="AN1021" s="198"/>
      <c r="AO1021" s="198"/>
      <c r="AP1021" s="198"/>
    </row>
    <row r="1022" spans="1:42" ht="15.95" customHeight="1" x14ac:dyDescent="0.25">
      <c r="A1022" s="151"/>
      <c r="B1022" s="203">
        <f>Tabela5[[#This Row],[Reunião]]</f>
        <v>71</v>
      </c>
      <c r="C1022" s="205">
        <f>Tabela5[[#This Row],[Data]]</f>
        <v>37398</v>
      </c>
      <c r="D1022" s="207" t="str">
        <f>IF(M1023=M1024,"→",IF(M1023&gt;M1024,"↑","↓"))</f>
        <v>→</v>
      </c>
      <c r="E1022" s="209">
        <f>Tabela5[[#This Row],[Decisão Selic]]</f>
        <v>18.5</v>
      </c>
      <c r="F1022" s="211" t="s">
        <v>59</v>
      </c>
      <c r="G1022" s="199">
        <f>M1023-M1024</f>
        <v>0</v>
      </c>
      <c r="H1022" s="201" t="str">
        <f>IF(Tabela5[[#This Row],[Placar]]="Unanimidade","Unan.",Tabela5[[#This Row],[Placar]])</f>
        <v>5 x 3</v>
      </c>
      <c r="I1022" s="131"/>
      <c r="J1022" s="151"/>
      <c r="K1022" s="75">
        <v>71</v>
      </c>
      <c r="L1022" s="76">
        <v>37398</v>
      </c>
      <c r="M1022" s="105">
        <v>18.5</v>
      </c>
      <c r="N1022" s="105">
        <v>0</v>
      </c>
      <c r="O1022" s="105" t="s">
        <v>62</v>
      </c>
      <c r="P1022" s="106"/>
      <c r="Q1022" s="107">
        <v>0</v>
      </c>
      <c r="R1022" s="108">
        <f t="shared" si="37"/>
        <v>0</v>
      </c>
      <c r="S1022" s="8">
        <v>5</v>
      </c>
      <c r="T1022" s="8">
        <f>IF(Português!$R1022&lt;&gt;0,1,0)</f>
        <v>0</v>
      </c>
      <c r="U1022" s="135"/>
      <c r="V1022" s="135"/>
      <c r="Y1022" s="12"/>
      <c r="AA1022" s="198"/>
      <c r="AB1022" s="198"/>
      <c r="AC1022" s="198"/>
      <c r="AD1022" s="198"/>
      <c r="AE1022" s="198"/>
      <c r="AF1022" s="198"/>
      <c r="AG1022" s="198"/>
      <c r="AH1022" s="198"/>
      <c r="AI1022" s="198"/>
      <c r="AJ1022" s="198"/>
      <c r="AK1022" s="198"/>
      <c r="AL1022" s="198"/>
      <c r="AM1022" s="198"/>
      <c r="AN1022" s="198"/>
      <c r="AO1022" s="198"/>
      <c r="AP1022" s="198"/>
    </row>
    <row r="1023" spans="1:42" ht="15.95" customHeight="1" thickBot="1" x14ac:dyDescent="0.3">
      <c r="A1023" s="151"/>
      <c r="B1023" s="204"/>
      <c r="C1023" s="206"/>
      <c r="D1023" s="208"/>
      <c r="E1023" s="210"/>
      <c r="F1023" s="212"/>
      <c r="G1023" s="200"/>
      <c r="H1023" s="202"/>
      <c r="I1023" s="132"/>
      <c r="J1023" s="151"/>
      <c r="K1023" s="81">
        <v>71</v>
      </c>
      <c r="L1023" s="82">
        <v>37398</v>
      </c>
      <c r="M1023" s="109">
        <v>18.5</v>
      </c>
      <c r="N1023" s="109">
        <v>0</v>
      </c>
      <c r="O1023" s="109" t="s">
        <v>62</v>
      </c>
      <c r="P1023" s="110"/>
      <c r="Q1023" s="117" t="s">
        <v>69</v>
      </c>
      <c r="R1023" s="118" t="s">
        <v>69</v>
      </c>
      <c r="S1023" s="8">
        <v>0</v>
      </c>
      <c r="T1023" s="8">
        <v>3</v>
      </c>
      <c r="U1023" s="135"/>
      <c r="V1023" s="135"/>
      <c r="Y1023" s="12"/>
      <c r="AA1023" s="198"/>
      <c r="AB1023" s="198"/>
      <c r="AC1023" s="198"/>
      <c r="AD1023" s="198"/>
      <c r="AE1023" s="198"/>
      <c r="AF1023" s="198"/>
      <c r="AG1023" s="198"/>
      <c r="AH1023" s="198"/>
      <c r="AI1023" s="198"/>
      <c r="AJ1023" s="198"/>
      <c r="AK1023" s="198"/>
      <c r="AL1023" s="198"/>
      <c r="AM1023" s="198"/>
      <c r="AN1023" s="198"/>
      <c r="AO1023" s="198"/>
      <c r="AP1023" s="198"/>
    </row>
    <row r="1024" spans="1:42" ht="32.1" customHeight="1" thickBot="1" x14ac:dyDescent="0.3">
      <c r="A1024" s="151"/>
      <c r="B1024" s="123">
        <f>Tabela5[[#This Row],[Reunião]]</f>
        <v>70</v>
      </c>
      <c r="C1024" s="124">
        <f>Tabela5[[#This Row],[Data]]</f>
        <v>37363</v>
      </c>
      <c r="D1024" s="125" t="str">
        <f t="shared" ref="D1024:D1025" si="47">IF(M1024=M1025,"→",IF(M1024&gt;M1025,"↑","↓"))</f>
        <v>→</v>
      </c>
      <c r="E1024" s="126">
        <f>Tabela5[[#This Row],[Decisão Selic]]</f>
        <v>18.5</v>
      </c>
      <c r="F1024" s="127" t="s">
        <v>59</v>
      </c>
      <c r="G1024" s="128">
        <f>Tabela5[[#This Row],[Decisão Selic]]-M1025</f>
        <v>0</v>
      </c>
      <c r="H1024" s="129" t="str">
        <f>IF(Tabela5[[#This Row],[Placar]]="Unanimidade","Unan.",Tabela5[[#This Row],[Placar]])</f>
        <v>Unan.</v>
      </c>
      <c r="I1024" s="130"/>
      <c r="J1024" s="151"/>
      <c r="K1024" s="87">
        <v>70</v>
      </c>
      <c r="L1024" s="88">
        <v>37363</v>
      </c>
      <c r="M1024" s="101">
        <v>18.5</v>
      </c>
      <c r="N1024" s="101">
        <v>0</v>
      </c>
      <c r="O1024" s="101" t="s">
        <v>60</v>
      </c>
      <c r="P1024" s="102"/>
      <c r="Q1024" s="103">
        <v>0</v>
      </c>
      <c r="R1024" s="104">
        <f t="shared" si="37"/>
        <v>0</v>
      </c>
      <c r="S1024" s="8">
        <f>1-Português!$T1024</f>
        <v>1</v>
      </c>
      <c r="T1024" s="8">
        <f>IF(Português!$R1024&lt;&gt;0,1,0)</f>
        <v>0</v>
      </c>
      <c r="U1024" s="135"/>
      <c r="V1024" s="135"/>
      <c r="Y1024" s="3"/>
      <c r="AA1024" s="198"/>
      <c r="AB1024" s="198"/>
      <c r="AC1024" s="198"/>
      <c r="AD1024" s="198"/>
      <c r="AE1024" s="198"/>
      <c r="AF1024" s="198"/>
      <c r="AG1024" s="198"/>
      <c r="AH1024" s="198"/>
      <c r="AI1024" s="198"/>
      <c r="AJ1024" s="198"/>
      <c r="AK1024" s="198"/>
      <c r="AL1024" s="198"/>
      <c r="AM1024" s="198"/>
      <c r="AN1024" s="198"/>
      <c r="AO1024" s="198"/>
      <c r="AP1024" s="198"/>
    </row>
    <row r="1025" spans="1:42" ht="32.1" customHeight="1" thickBot="1" x14ac:dyDescent="0.35">
      <c r="A1025" s="151"/>
      <c r="B1025" s="123">
        <f>Tabela5[[#This Row],[Reunião]]</f>
        <v>69</v>
      </c>
      <c r="C1025" s="124">
        <f>Tabela5[[#This Row],[Data]]</f>
        <v>37335</v>
      </c>
      <c r="D1025" s="125" t="str">
        <f t="shared" si="47"/>
        <v>↓</v>
      </c>
      <c r="E1025" s="126">
        <f>Tabela5[[#This Row],[Decisão Selic]]</f>
        <v>18.5</v>
      </c>
      <c r="F1025" s="127" t="s">
        <v>59</v>
      </c>
      <c r="G1025" s="128">
        <f>Tabela5[[#This Row],[Decisão Selic]]-M1026</f>
        <v>-0.25</v>
      </c>
      <c r="H1025" s="129" t="str">
        <f>IF(Tabela5[[#This Row],[Placar]]="Unanimidade","Unan.",Tabela5[[#This Row],[Placar]])</f>
        <v>Unan.</v>
      </c>
      <c r="I1025" s="130"/>
      <c r="J1025" s="151"/>
      <c r="K1025" s="87">
        <v>69</v>
      </c>
      <c r="L1025" s="88">
        <v>37335</v>
      </c>
      <c r="M1025" s="101">
        <v>18.5</v>
      </c>
      <c r="N1025" s="101">
        <v>-0.25</v>
      </c>
      <c r="O1025" s="101" t="s">
        <v>60</v>
      </c>
      <c r="P1025" s="102"/>
      <c r="Q1025" s="103">
        <v>-0.25</v>
      </c>
      <c r="R1025" s="104">
        <f t="shared" si="37"/>
        <v>0</v>
      </c>
      <c r="S1025" s="8">
        <f>1-Português!$T1025</f>
        <v>1</v>
      </c>
      <c r="T1025" s="8">
        <f>IF(Português!$R1025&lt;&gt;0,1,0)</f>
        <v>0</v>
      </c>
      <c r="U1025" s="135"/>
      <c r="V1025" s="135"/>
      <c r="Y1025" s="3"/>
    </row>
    <row r="1026" spans="1:42" ht="15.95" customHeight="1" x14ac:dyDescent="0.25">
      <c r="A1026" s="151"/>
      <c r="B1026" s="203">
        <f>Tabela5[[#This Row],[Reunião]]</f>
        <v>68</v>
      </c>
      <c r="C1026" s="205">
        <f>Tabela5[[#This Row],[Data]]</f>
        <v>37307</v>
      </c>
      <c r="D1026" s="207" t="str">
        <f>IF(M1027=M1028,"→",IF(M1027&gt;M1028,"↑","↓"))</f>
        <v>↓</v>
      </c>
      <c r="E1026" s="209">
        <f>Tabela5[[#This Row],[Decisão Selic]]</f>
        <v>18.75</v>
      </c>
      <c r="F1026" s="211" t="s">
        <v>59</v>
      </c>
      <c r="G1026" s="199">
        <f>M1027-M1028</f>
        <v>-0.25</v>
      </c>
      <c r="H1026" s="201" t="str">
        <f>IF(Tabela5[[#This Row],[Placar]]="Unanimidade","Unan.",Tabela5[[#This Row],[Placar]])</f>
        <v>5 x 3</v>
      </c>
      <c r="I1026" s="131"/>
      <c r="J1026" s="151"/>
      <c r="K1026" s="75">
        <v>68</v>
      </c>
      <c r="L1026" s="76">
        <v>37307</v>
      </c>
      <c r="M1026" s="105">
        <v>18.75</v>
      </c>
      <c r="N1026" s="105">
        <v>-0.25</v>
      </c>
      <c r="O1026" s="105" t="s">
        <v>62</v>
      </c>
      <c r="P1026" s="106"/>
      <c r="Q1026" s="107">
        <v>-0.25</v>
      </c>
      <c r="R1026" s="108">
        <f t="shared" si="37"/>
        <v>0</v>
      </c>
      <c r="S1026" s="8">
        <v>5</v>
      </c>
      <c r="T1026" s="8">
        <f>IF(Português!$R1026&lt;&gt;0,1,0)</f>
        <v>0</v>
      </c>
      <c r="U1026" s="135"/>
      <c r="V1026" s="135"/>
      <c r="Y1026" s="12"/>
      <c r="AA1026" s="196" t="s">
        <v>73</v>
      </c>
      <c r="AB1026" s="196"/>
      <c r="AC1026" s="196"/>
      <c r="AD1026" s="196"/>
      <c r="AE1026" s="196"/>
      <c r="AF1026" s="196"/>
      <c r="AG1026" s="196"/>
      <c r="AH1026" s="196"/>
      <c r="AI1026" s="196"/>
      <c r="AJ1026" s="196"/>
      <c r="AK1026" s="196"/>
      <c r="AL1026" s="196"/>
      <c r="AM1026" s="196"/>
      <c r="AN1026" s="196"/>
      <c r="AO1026" s="196"/>
      <c r="AP1026" s="196"/>
    </row>
    <row r="1027" spans="1:42" ht="15.95" customHeight="1" thickBot="1" x14ac:dyDescent="0.3">
      <c r="A1027" s="151"/>
      <c r="B1027" s="204"/>
      <c r="C1027" s="206"/>
      <c r="D1027" s="208"/>
      <c r="E1027" s="210"/>
      <c r="F1027" s="212"/>
      <c r="G1027" s="200"/>
      <c r="H1027" s="202"/>
      <c r="I1027" s="132"/>
      <c r="J1027" s="151"/>
      <c r="K1027" s="81">
        <v>68</v>
      </c>
      <c r="L1027" s="82">
        <v>37307</v>
      </c>
      <c r="M1027" s="109">
        <v>18.75</v>
      </c>
      <c r="N1027" s="109">
        <v>-0.25</v>
      </c>
      <c r="O1027" s="109" t="s">
        <v>62</v>
      </c>
      <c r="P1027" s="110"/>
      <c r="Q1027" s="111">
        <v>0</v>
      </c>
      <c r="R1027" s="112">
        <f t="shared" si="37"/>
        <v>0.25</v>
      </c>
      <c r="S1027" s="8">
        <v>0</v>
      </c>
      <c r="T1027" s="8">
        <v>3</v>
      </c>
      <c r="U1027" s="135"/>
      <c r="V1027" s="135"/>
      <c r="Y1027" s="12"/>
      <c r="AA1027" s="196"/>
      <c r="AB1027" s="196"/>
      <c r="AC1027" s="196"/>
      <c r="AD1027" s="196"/>
      <c r="AE1027" s="196"/>
      <c r="AF1027" s="196"/>
      <c r="AG1027" s="196"/>
      <c r="AH1027" s="196"/>
      <c r="AI1027" s="196"/>
      <c r="AJ1027" s="196"/>
      <c r="AK1027" s="196"/>
      <c r="AL1027" s="196"/>
      <c r="AM1027" s="196"/>
      <c r="AN1027" s="196"/>
      <c r="AO1027" s="196"/>
      <c r="AP1027" s="196"/>
    </row>
    <row r="1028" spans="1:42" ht="32.1" customHeight="1" thickBot="1" x14ac:dyDescent="0.35">
      <c r="A1028" s="151"/>
      <c r="B1028" s="123">
        <f>Tabela5[[#This Row],[Reunião]]</f>
        <v>67</v>
      </c>
      <c r="C1028" s="124">
        <f>Tabela5[[#This Row],[Data]]</f>
        <v>37279</v>
      </c>
      <c r="D1028" s="125" t="str">
        <f t="shared" ref="D1028" si="48">IF(M1028=M1029,"→",IF(M1028&gt;M1029,"↑","↓"))</f>
        <v>→</v>
      </c>
      <c r="E1028" s="126">
        <f>Tabela5[[#This Row],[Decisão Selic]]</f>
        <v>19</v>
      </c>
      <c r="F1028" s="127" t="s">
        <v>59</v>
      </c>
      <c r="G1028" s="128">
        <f>Tabela5[[#This Row],[Decisão Selic]]-M1029</f>
        <v>0</v>
      </c>
      <c r="H1028" s="129" t="str">
        <f>IF(Tabela5[[#This Row],[Placar]]="Unanimidade","Unan.",Tabela5[[#This Row],[Placar]])</f>
        <v>Unan.</v>
      </c>
      <c r="I1028" s="130"/>
      <c r="J1028" s="151"/>
      <c r="K1028" s="87">
        <v>67</v>
      </c>
      <c r="L1028" s="88">
        <v>37279</v>
      </c>
      <c r="M1028" s="101">
        <v>19</v>
      </c>
      <c r="N1028" s="101">
        <v>0</v>
      </c>
      <c r="O1028" s="101" t="s">
        <v>60</v>
      </c>
      <c r="P1028" s="102"/>
      <c r="Q1028" s="103">
        <v>0</v>
      </c>
      <c r="R1028" s="104">
        <f t="shared" si="37"/>
        <v>0</v>
      </c>
      <c r="S1028" s="8">
        <f>1-Português!$T1028</f>
        <v>1</v>
      </c>
      <c r="T1028" s="8">
        <f>IF(Português!$R1028&lt;&gt;0,1,0)</f>
        <v>0</v>
      </c>
      <c r="U1028" s="135"/>
      <c r="V1028" s="135"/>
      <c r="Y1028" s="3"/>
      <c r="Z1028" s="4"/>
    </row>
    <row r="1029" spans="1:42" ht="32.1" customHeight="1" thickBot="1" x14ac:dyDescent="0.35">
      <c r="A1029" s="151"/>
      <c r="B1029" s="123">
        <f>Tabela5[[#This Row],[Reunião]]</f>
        <v>66</v>
      </c>
      <c r="C1029" s="124">
        <f>Tabela5[[#This Row],[Data]]</f>
        <v>37244</v>
      </c>
      <c r="D1029" s="125" t="str">
        <f t="shared" ref="D1029:D1037" si="49">IF(M1029=M1030,"→",IF(M1029&gt;M1030,"↑","↓"))</f>
        <v>→</v>
      </c>
      <c r="E1029" s="126">
        <f>Tabela5[[#This Row],[Decisão Selic]]</f>
        <v>19</v>
      </c>
      <c r="F1029" s="127" t="s">
        <v>59</v>
      </c>
      <c r="G1029" s="128">
        <f>Tabela5[[#This Row],[Decisão Selic]]-M1030</f>
        <v>0</v>
      </c>
      <c r="H1029" s="129" t="str">
        <f>IF(Tabela5[[#This Row],[Placar]]="Unanimidade","Unan.",Tabela5[[#This Row],[Placar]])</f>
        <v>Unan.</v>
      </c>
      <c r="I1029" s="130"/>
      <c r="J1029" s="151"/>
      <c r="K1029" s="87">
        <v>66</v>
      </c>
      <c r="L1029" s="88">
        <v>37244</v>
      </c>
      <c r="M1029" s="101">
        <v>19</v>
      </c>
      <c r="N1029" s="101">
        <v>0</v>
      </c>
      <c r="O1029" s="101" t="s">
        <v>60</v>
      </c>
      <c r="P1029" s="102"/>
      <c r="Q1029" s="103">
        <v>0</v>
      </c>
      <c r="R1029" s="104">
        <f t="shared" si="37"/>
        <v>0</v>
      </c>
      <c r="S1029" s="8">
        <f>1-Português!$T1029</f>
        <v>1</v>
      </c>
      <c r="T1029" s="8">
        <f>IF(Português!$R1029&lt;&gt;0,1,0)</f>
        <v>0</v>
      </c>
      <c r="U1029" s="135"/>
      <c r="V1029" s="135"/>
      <c r="Y1029" s="3"/>
      <c r="Z1029" s="4"/>
    </row>
    <row r="1030" spans="1:42" ht="32.1" customHeight="1" thickBot="1" x14ac:dyDescent="0.35">
      <c r="A1030" s="151"/>
      <c r="B1030" s="123">
        <f>Tabela5[[#This Row],[Reunião]]</f>
        <v>65</v>
      </c>
      <c r="C1030" s="124">
        <f>Tabela5[[#This Row],[Data]]</f>
        <v>37216</v>
      </c>
      <c r="D1030" s="125" t="str">
        <f t="shared" si="49"/>
        <v>→</v>
      </c>
      <c r="E1030" s="126">
        <f>Tabela5[[#This Row],[Decisão Selic]]</f>
        <v>19</v>
      </c>
      <c r="F1030" s="127" t="s">
        <v>59</v>
      </c>
      <c r="G1030" s="128">
        <f>Tabela5[[#This Row],[Decisão Selic]]-M1031</f>
        <v>0</v>
      </c>
      <c r="H1030" s="129" t="str">
        <f>IF(Tabela5[[#This Row],[Placar]]="Unanimidade","Unan.",Tabela5[[#This Row],[Placar]])</f>
        <v>Unan.</v>
      </c>
      <c r="I1030" s="130"/>
      <c r="J1030" s="151"/>
      <c r="K1030" s="87">
        <v>65</v>
      </c>
      <c r="L1030" s="88">
        <v>37216</v>
      </c>
      <c r="M1030" s="101">
        <v>19</v>
      </c>
      <c r="N1030" s="101">
        <v>0</v>
      </c>
      <c r="O1030" s="101" t="s">
        <v>60</v>
      </c>
      <c r="P1030" s="102"/>
      <c r="Q1030" s="103">
        <v>0</v>
      </c>
      <c r="R1030" s="104">
        <f t="shared" si="37"/>
        <v>0</v>
      </c>
      <c r="S1030" s="8">
        <f>1-Português!$T1030</f>
        <v>1</v>
      </c>
      <c r="T1030" s="8">
        <f>IF(Português!$R1030&lt;&gt;0,1,0)</f>
        <v>0</v>
      </c>
      <c r="U1030" s="135"/>
      <c r="V1030" s="135"/>
      <c r="Y1030" s="3"/>
      <c r="Z1030" s="4"/>
    </row>
    <row r="1031" spans="1:42" ht="32.1" customHeight="1" thickBot="1" x14ac:dyDescent="0.35">
      <c r="A1031" s="151"/>
      <c r="B1031" s="123">
        <f>Tabela5[[#This Row],[Reunião]]</f>
        <v>64</v>
      </c>
      <c r="C1031" s="124">
        <f>Tabela5[[#This Row],[Data]]</f>
        <v>37181</v>
      </c>
      <c r="D1031" s="125" t="str">
        <f t="shared" si="49"/>
        <v>→</v>
      </c>
      <c r="E1031" s="126">
        <f>Tabela5[[#This Row],[Decisão Selic]]</f>
        <v>19</v>
      </c>
      <c r="F1031" s="127" t="s">
        <v>59</v>
      </c>
      <c r="G1031" s="128">
        <f>Tabela5[[#This Row],[Decisão Selic]]-M1032</f>
        <v>0</v>
      </c>
      <c r="H1031" s="129" t="str">
        <f>IF(Tabela5[[#This Row],[Placar]]="Unanimidade","Unan.",Tabela5[[#This Row],[Placar]])</f>
        <v>Unan.</v>
      </c>
      <c r="I1031" s="130"/>
      <c r="J1031" s="151"/>
      <c r="K1031" s="87">
        <v>64</v>
      </c>
      <c r="L1031" s="88">
        <v>37181</v>
      </c>
      <c r="M1031" s="101">
        <v>19</v>
      </c>
      <c r="N1031" s="101">
        <v>0</v>
      </c>
      <c r="O1031" s="101" t="s">
        <v>60</v>
      </c>
      <c r="P1031" s="102"/>
      <c r="Q1031" s="103">
        <v>0</v>
      </c>
      <c r="R1031" s="104">
        <f t="shared" si="37"/>
        <v>0</v>
      </c>
      <c r="S1031" s="8">
        <f>1-Português!$T1031</f>
        <v>1</v>
      </c>
      <c r="T1031" s="8">
        <f>IF(Português!$R1031&lt;&gt;0,1,0)</f>
        <v>0</v>
      </c>
      <c r="U1031" s="135"/>
      <c r="V1031" s="135"/>
      <c r="Y1031" s="3"/>
      <c r="Z1031" s="4"/>
    </row>
    <row r="1032" spans="1:42" ht="32.1" customHeight="1" thickBot="1" x14ac:dyDescent="0.35">
      <c r="A1032" s="151"/>
      <c r="B1032" s="123">
        <f>Tabela5[[#This Row],[Reunião]]</f>
        <v>63</v>
      </c>
      <c r="C1032" s="124">
        <f>Tabela5[[#This Row],[Data]]</f>
        <v>37153</v>
      </c>
      <c r="D1032" s="125" t="str">
        <f t="shared" si="49"/>
        <v>→</v>
      </c>
      <c r="E1032" s="126">
        <f>Tabela5[[#This Row],[Decisão Selic]]</f>
        <v>19</v>
      </c>
      <c r="F1032" s="127" t="s">
        <v>59</v>
      </c>
      <c r="G1032" s="128">
        <f>Tabela5[[#This Row],[Decisão Selic]]-M1033</f>
        <v>0</v>
      </c>
      <c r="H1032" s="129" t="str">
        <f>IF(Tabela5[[#This Row],[Placar]]="Unanimidade","Unan.",Tabela5[[#This Row],[Placar]])</f>
        <v>Unan.</v>
      </c>
      <c r="I1032" s="130"/>
      <c r="J1032" s="151"/>
      <c r="K1032" s="87">
        <v>63</v>
      </c>
      <c r="L1032" s="88">
        <v>37153</v>
      </c>
      <c r="M1032" s="101">
        <v>19</v>
      </c>
      <c r="N1032" s="101">
        <v>0</v>
      </c>
      <c r="O1032" s="101" t="s">
        <v>60</v>
      </c>
      <c r="P1032" s="102"/>
      <c r="Q1032" s="103">
        <v>0</v>
      </c>
      <c r="R1032" s="104">
        <f t="shared" si="37"/>
        <v>0</v>
      </c>
      <c r="S1032" s="8">
        <f>1-Português!$T1032</f>
        <v>1</v>
      </c>
      <c r="T1032" s="8">
        <f>IF(Português!$R1032&lt;&gt;0,1,0)</f>
        <v>0</v>
      </c>
      <c r="U1032" s="135"/>
      <c r="V1032" s="135"/>
      <c r="Y1032" s="3"/>
      <c r="Z1032" s="4"/>
    </row>
    <row r="1033" spans="1:42" ht="32.1" customHeight="1" thickBot="1" x14ac:dyDescent="0.35">
      <c r="A1033" s="151"/>
      <c r="B1033" s="123">
        <f>Tabela5[[#This Row],[Reunião]]</f>
        <v>62</v>
      </c>
      <c r="C1033" s="124">
        <f>Tabela5[[#This Row],[Data]]</f>
        <v>37125</v>
      </c>
      <c r="D1033" s="125" t="str">
        <f t="shared" si="49"/>
        <v>→</v>
      </c>
      <c r="E1033" s="126">
        <f>Tabela5[[#This Row],[Decisão Selic]]</f>
        <v>19</v>
      </c>
      <c r="F1033" s="127" t="s">
        <v>59</v>
      </c>
      <c r="G1033" s="128">
        <f>Tabela5[[#This Row],[Decisão Selic]]-M1034</f>
        <v>0</v>
      </c>
      <c r="H1033" s="129" t="str">
        <f>IF(Tabela5[[#This Row],[Placar]]="Unanimidade","Unan.",Tabela5[[#This Row],[Placar]])</f>
        <v>Unan.</v>
      </c>
      <c r="I1033" s="130"/>
      <c r="J1033" s="151"/>
      <c r="K1033" s="87">
        <v>62</v>
      </c>
      <c r="L1033" s="88">
        <v>37125</v>
      </c>
      <c r="M1033" s="101">
        <v>19</v>
      </c>
      <c r="N1033" s="101">
        <v>0</v>
      </c>
      <c r="O1033" s="101" t="s">
        <v>60</v>
      </c>
      <c r="P1033" s="102"/>
      <c r="Q1033" s="103">
        <v>0</v>
      </c>
      <c r="R1033" s="104">
        <f t="shared" si="37"/>
        <v>0</v>
      </c>
      <c r="S1033" s="8">
        <f>1-Português!$T1033</f>
        <v>1</v>
      </c>
      <c r="T1033" s="8">
        <f>IF(Português!$R1033&lt;&gt;0,1,0)</f>
        <v>0</v>
      </c>
      <c r="U1033" s="135"/>
      <c r="V1033" s="135"/>
      <c r="Y1033" s="3"/>
      <c r="Z1033" s="4"/>
    </row>
    <row r="1034" spans="1:42" ht="32.1" customHeight="1" thickBot="1" x14ac:dyDescent="0.35">
      <c r="A1034" s="151"/>
      <c r="B1034" s="123">
        <f>Tabela5[[#This Row],[Reunião]]</f>
        <v>61</v>
      </c>
      <c r="C1034" s="124">
        <f>Tabela5[[#This Row],[Data]]</f>
        <v>37090</v>
      </c>
      <c r="D1034" s="125" t="str">
        <f t="shared" si="49"/>
        <v>↑</v>
      </c>
      <c r="E1034" s="126">
        <f>Tabela5[[#This Row],[Decisão Selic]]</f>
        <v>19</v>
      </c>
      <c r="F1034" s="127" t="s">
        <v>59</v>
      </c>
      <c r="G1034" s="128">
        <f>Tabela5[[#This Row],[Decisão Selic]]-M1035</f>
        <v>0.75</v>
      </c>
      <c r="H1034" s="129" t="str">
        <f>IF(Tabela5[[#This Row],[Placar]]="Unanimidade","Unan.",Tabela5[[#This Row],[Placar]])</f>
        <v>Unan.</v>
      </c>
      <c r="I1034" s="130"/>
      <c r="J1034" s="151"/>
      <c r="K1034" s="87">
        <v>61</v>
      </c>
      <c r="L1034" s="88">
        <v>37090</v>
      </c>
      <c r="M1034" s="101">
        <v>19</v>
      </c>
      <c r="N1034" s="101">
        <v>0.75</v>
      </c>
      <c r="O1034" s="101" t="s">
        <v>60</v>
      </c>
      <c r="P1034" s="102"/>
      <c r="Q1034" s="103">
        <v>0.75</v>
      </c>
      <c r="R1034" s="104">
        <f t="shared" si="37"/>
        <v>0</v>
      </c>
      <c r="S1034" s="8">
        <f>1-Português!$T1034</f>
        <v>1</v>
      </c>
      <c r="T1034" s="8">
        <f>IF(Português!$R1034&lt;&gt;0,1,0)</f>
        <v>0</v>
      </c>
      <c r="U1034" s="135"/>
      <c r="V1034" s="135"/>
      <c r="Y1034" s="3"/>
      <c r="Z1034" s="4"/>
    </row>
    <row r="1035" spans="1:42" ht="32.1" customHeight="1" thickBot="1" x14ac:dyDescent="0.35">
      <c r="A1035" s="151"/>
      <c r="B1035" s="123">
        <f>Tabela5[[#This Row],[Reunião]]</f>
        <v>60</v>
      </c>
      <c r="C1035" s="124">
        <f>Tabela5[[#This Row],[Data]]</f>
        <v>37062</v>
      </c>
      <c r="D1035" s="125" t="str">
        <f t="shared" si="49"/>
        <v>↑</v>
      </c>
      <c r="E1035" s="126">
        <f>Tabela5[[#This Row],[Decisão Selic]]</f>
        <v>18.25</v>
      </c>
      <c r="F1035" s="127" t="s">
        <v>59</v>
      </c>
      <c r="G1035" s="128">
        <f>Tabela5[[#This Row],[Decisão Selic]]-M1036</f>
        <v>1.5</v>
      </c>
      <c r="H1035" s="129" t="str">
        <f>IF(Tabela5[[#This Row],[Placar]]="Unanimidade","Unan.",Tabela5[[#This Row],[Placar]])</f>
        <v>Unan.</v>
      </c>
      <c r="I1035" s="130"/>
      <c r="J1035" s="151"/>
      <c r="K1035" s="87">
        <v>60</v>
      </c>
      <c r="L1035" s="88">
        <v>37062</v>
      </c>
      <c r="M1035" s="101">
        <v>18.25</v>
      </c>
      <c r="N1035" s="101">
        <v>1.5</v>
      </c>
      <c r="O1035" s="101" t="s">
        <v>60</v>
      </c>
      <c r="P1035" s="102"/>
      <c r="Q1035" s="103">
        <v>1.5</v>
      </c>
      <c r="R1035" s="104">
        <f t="shared" si="37"/>
        <v>0</v>
      </c>
      <c r="S1035" s="8">
        <f>1-Português!$T1035</f>
        <v>1</v>
      </c>
      <c r="T1035" s="8">
        <f>IF(Português!$R1035&lt;&gt;0,1,0)</f>
        <v>0</v>
      </c>
      <c r="U1035" s="135"/>
      <c r="V1035" s="135"/>
      <c r="Y1035" s="3"/>
      <c r="Z1035" s="4"/>
    </row>
    <row r="1036" spans="1:42" ht="32.1" customHeight="1" thickBot="1" x14ac:dyDescent="0.35">
      <c r="A1036" s="151"/>
      <c r="B1036" s="123">
        <f>Tabela5[[#This Row],[Reunião]]</f>
        <v>59</v>
      </c>
      <c r="C1036" s="124">
        <f>Tabela5[[#This Row],[Data]]</f>
        <v>37034</v>
      </c>
      <c r="D1036" s="125" t="str">
        <f t="shared" si="49"/>
        <v>↑</v>
      </c>
      <c r="E1036" s="126">
        <f>Tabela5[[#This Row],[Decisão Selic]]</f>
        <v>16.75</v>
      </c>
      <c r="F1036" s="127" t="s">
        <v>59</v>
      </c>
      <c r="G1036" s="128">
        <f>Tabela5[[#This Row],[Decisão Selic]]-M1037</f>
        <v>0.5</v>
      </c>
      <c r="H1036" s="129" t="str">
        <f>IF(Tabela5[[#This Row],[Placar]]="Unanimidade","Unan.",Tabela5[[#This Row],[Placar]])</f>
        <v>Unan.</v>
      </c>
      <c r="I1036" s="130"/>
      <c r="J1036" s="151"/>
      <c r="K1036" s="87">
        <v>59</v>
      </c>
      <c r="L1036" s="88">
        <v>37034</v>
      </c>
      <c r="M1036" s="101">
        <v>16.75</v>
      </c>
      <c r="N1036" s="101">
        <v>0.5</v>
      </c>
      <c r="O1036" s="101" t="s">
        <v>60</v>
      </c>
      <c r="P1036" s="102"/>
      <c r="Q1036" s="103">
        <v>0.5</v>
      </c>
      <c r="R1036" s="104">
        <f t="shared" si="37"/>
        <v>0</v>
      </c>
      <c r="S1036" s="8">
        <f>1-Português!$T1036</f>
        <v>1</v>
      </c>
      <c r="T1036" s="8">
        <f>IF(Português!$R1036&lt;&gt;0,1,0)</f>
        <v>0</v>
      </c>
      <c r="U1036" s="135"/>
      <c r="V1036" s="135"/>
      <c r="Y1036" s="3"/>
    </row>
    <row r="1037" spans="1:42" ht="32.1" customHeight="1" thickBot="1" x14ac:dyDescent="0.35">
      <c r="A1037" s="151"/>
      <c r="B1037" s="123">
        <f>Tabela5[[#This Row],[Reunião]]</f>
        <v>58</v>
      </c>
      <c r="C1037" s="124">
        <f>Tabela5[[#This Row],[Data]]</f>
        <v>36999</v>
      </c>
      <c r="D1037" s="125" t="str">
        <f t="shared" si="49"/>
        <v>↑</v>
      </c>
      <c r="E1037" s="126">
        <f>Tabela5[[#This Row],[Decisão Selic]]</f>
        <v>16.25</v>
      </c>
      <c r="F1037" s="127" t="s">
        <v>59</v>
      </c>
      <c r="G1037" s="128">
        <f>Tabela5[[#This Row],[Decisão Selic]]-M1038</f>
        <v>0.5</v>
      </c>
      <c r="H1037" s="129" t="str">
        <f>IF(Tabela5[[#This Row],[Placar]]="Unanimidade","Unan.",Tabela5[[#This Row],[Placar]])</f>
        <v>Unan.</v>
      </c>
      <c r="I1037" s="130"/>
      <c r="J1037" s="151"/>
      <c r="K1037" s="87">
        <v>58</v>
      </c>
      <c r="L1037" s="88">
        <v>36999</v>
      </c>
      <c r="M1037" s="101">
        <v>16.25</v>
      </c>
      <c r="N1037" s="101">
        <v>0.5</v>
      </c>
      <c r="O1037" s="101" t="s">
        <v>60</v>
      </c>
      <c r="P1037" s="102"/>
      <c r="Q1037" s="103">
        <v>0.5</v>
      </c>
      <c r="R1037" s="104">
        <f t="shared" si="37"/>
        <v>0</v>
      </c>
      <c r="S1037" s="8">
        <f>1-Português!$T1037</f>
        <v>1</v>
      </c>
      <c r="T1037" s="8">
        <f>IF(Português!$R1037&lt;&gt;0,1,0)</f>
        <v>0</v>
      </c>
      <c r="U1037" s="135"/>
      <c r="V1037" s="135"/>
      <c r="Y1037" s="3"/>
    </row>
    <row r="1038" spans="1:42" ht="32.1" customHeight="1" thickBot="1" x14ac:dyDescent="0.35">
      <c r="A1038" s="151"/>
      <c r="B1038" s="123">
        <f>Tabela5[[#This Row],[Reunião]]</f>
        <v>57</v>
      </c>
      <c r="C1038" s="124">
        <f>Tabela5[[#This Row],[Data]]</f>
        <v>36971</v>
      </c>
      <c r="D1038" s="125" t="str">
        <f t="shared" ref="D1038" si="50">IF(M1038=M1039,"→",IF(M1038&gt;M1039,"↑","↓"))</f>
        <v>↑</v>
      </c>
      <c r="E1038" s="126">
        <f>Tabela5[[#This Row],[Decisão Selic]]</f>
        <v>15.75</v>
      </c>
      <c r="F1038" s="127" t="s">
        <v>59</v>
      </c>
      <c r="G1038" s="128">
        <f>Tabela5[[#This Row],[Decisão Selic]]-M1039</f>
        <v>0.5</v>
      </c>
      <c r="H1038" s="129" t="str">
        <f>IF(Tabela5[[#This Row],[Votante]]="Unanimidade","Unan.","---")</f>
        <v>---</v>
      </c>
      <c r="I1038" s="130"/>
      <c r="J1038" s="151"/>
      <c r="K1038" s="87">
        <v>57</v>
      </c>
      <c r="L1038" s="88">
        <v>36971</v>
      </c>
      <c r="M1038" s="101">
        <v>15.75</v>
      </c>
      <c r="N1038" s="101">
        <v>0.5</v>
      </c>
      <c r="O1038" s="101" t="s">
        <v>74</v>
      </c>
      <c r="P1038" s="119"/>
      <c r="Q1038" s="103">
        <v>0.5</v>
      </c>
      <c r="R1038" s="104">
        <f t="shared" si="37"/>
        <v>0</v>
      </c>
      <c r="S1038" s="8">
        <f>1-Português!$T1038</f>
        <v>1</v>
      </c>
      <c r="T1038" s="8">
        <f>IF(Português!$R1038&lt;&gt;0,1,0)</f>
        <v>0</v>
      </c>
      <c r="U1038" s="135"/>
      <c r="V1038" s="135"/>
      <c r="Y1038" s="20"/>
    </row>
    <row r="1039" spans="1:42" ht="32.1" customHeight="1" thickBot="1" x14ac:dyDescent="0.35">
      <c r="A1039" s="151"/>
      <c r="B1039" s="123">
        <f>Tabela5[[#This Row],[Reunião]]</f>
        <v>56</v>
      </c>
      <c r="C1039" s="124">
        <f>Tabela5[[#This Row],[Data]]</f>
        <v>36936</v>
      </c>
      <c r="D1039" s="125" t="str">
        <f t="shared" ref="D1039:D1046" si="51">IF(M1039=M1040,"→",IF(M1039&gt;M1040,"↑","↓"))</f>
        <v>→</v>
      </c>
      <c r="E1039" s="126">
        <f>Tabela5[[#This Row],[Decisão Selic]]</f>
        <v>15.25</v>
      </c>
      <c r="F1039" s="127" t="s">
        <v>59</v>
      </c>
      <c r="G1039" s="128">
        <f>Tabela5[[#This Row],[Decisão Selic]]-M1040</f>
        <v>0</v>
      </c>
      <c r="H1039" s="129" t="str">
        <f>IF(Tabela5[[#This Row],[Votante]]="Unanimidade","Unan.","---")</f>
        <v>---</v>
      </c>
      <c r="I1039" s="130"/>
      <c r="J1039" s="151"/>
      <c r="K1039" s="87">
        <v>56</v>
      </c>
      <c r="L1039" s="88">
        <v>36936</v>
      </c>
      <c r="M1039" s="101">
        <v>15.25</v>
      </c>
      <c r="N1039" s="101">
        <v>0</v>
      </c>
      <c r="O1039" s="101" t="s">
        <v>74</v>
      </c>
      <c r="P1039" s="119"/>
      <c r="Q1039" s="103">
        <v>0</v>
      </c>
      <c r="R1039" s="104">
        <f t="shared" si="37"/>
        <v>0</v>
      </c>
      <c r="S1039" s="8">
        <f>1-Português!$T1039</f>
        <v>1</v>
      </c>
      <c r="T1039" s="8">
        <f>IF(Português!$R1039&lt;&gt;0,1,0)</f>
        <v>0</v>
      </c>
      <c r="U1039" s="135"/>
      <c r="V1039" s="135"/>
      <c r="Y1039" s="20"/>
    </row>
    <row r="1040" spans="1:42" ht="32.1" customHeight="1" thickBot="1" x14ac:dyDescent="0.35">
      <c r="A1040" s="151"/>
      <c r="B1040" s="123">
        <f>Tabela5[[#This Row],[Reunião]]</f>
        <v>55</v>
      </c>
      <c r="C1040" s="124">
        <f>Tabela5[[#This Row],[Data]]</f>
        <v>36908</v>
      </c>
      <c r="D1040" s="125" t="str">
        <f t="shared" si="51"/>
        <v>↓</v>
      </c>
      <c r="E1040" s="126">
        <f>Tabela5[[#This Row],[Decisão Selic]]</f>
        <v>15.25</v>
      </c>
      <c r="F1040" s="127" t="s">
        <v>59</v>
      </c>
      <c r="G1040" s="128">
        <f>Tabela5[[#This Row],[Decisão Selic]]-M1041</f>
        <v>-0.5</v>
      </c>
      <c r="H1040" s="129" t="str">
        <f>IF(Tabela5[[#This Row],[Votante]]="Unanimidade","Unan.","---")</f>
        <v>---</v>
      </c>
      <c r="I1040" s="130"/>
      <c r="J1040" s="151"/>
      <c r="K1040" s="87">
        <v>55</v>
      </c>
      <c r="L1040" s="88">
        <v>36908</v>
      </c>
      <c r="M1040" s="101">
        <v>15.25</v>
      </c>
      <c r="N1040" s="101">
        <v>-0.5</v>
      </c>
      <c r="O1040" s="101" t="s">
        <v>74</v>
      </c>
      <c r="P1040" s="119"/>
      <c r="Q1040" s="103">
        <v>-0.5</v>
      </c>
      <c r="R1040" s="104">
        <f t="shared" si="37"/>
        <v>0</v>
      </c>
      <c r="S1040" s="8">
        <f>1-Português!$T1040</f>
        <v>1</v>
      </c>
      <c r="T1040" s="8">
        <f>IF(Português!$R1040&lt;&gt;0,1,0)</f>
        <v>0</v>
      </c>
      <c r="U1040" s="135"/>
      <c r="V1040" s="135"/>
      <c r="Y1040" s="20"/>
    </row>
    <row r="1041" spans="1:42" ht="32.1" customHeight="1" thickBot="1" x14ac:dyDescent="0.35">
      <c r="A1041" s="151"/>
      <c r="B1041" s="123">
        <f>Tabela5[[#This Row],[Reunião]]</f>
        <v>54</v>
      </c>
      <c r="C1041" s="124">
        <f>Tabela5[[#This Row],[Data]]</f>
        <v>36880</v>
      </c>
      <c r="D1041" s="125" t="str">
        <f t="shared" si="51"/>
        <v>↓</v>
      </c>
      <c r="E1041" s="126">
        <f>Tabela5[[#This Row],[Decisão Selic]]</f>
        <v>15.75</v>
      </c>
      <c r="F1041" s="127" t="s">
        <v>59</v>
      </c>
      <c r="G1041" s="128">
        <f>Tabela5[[#This Row],[Decisão Selic]]-M1042</f>
        <v>-0.75</v>
      </c>
      <c r="H1041" s="129" t="str">
        <f>IF(Tabela5[[#This Row],[Votante]]="Unanimidade","Unan.","---")</f>
        <v>---</v>
      </c>
      <c r="I1041" s="130"/>
      <c r="J1041" s="151"/>
      <c r="K1041" s="87">
        <v>54</v>
      </c>
      <c r="L1041" s="88">
        <v>36880</v>
      </c>
      <c r="M1041" s="101">
        <v>15.75</v>
      </c>
      <c r="N1041" s="101">
        <v>-0.75</v>
      </c>
      <c r="O1041" s="101" t="s">
        <v>74</v>
      </c>
      <c r="P1041" s="119"/>
      <c r="Q1041" s="103">
        <v>-0.75</v>
      </c>
      <c r="R1041" s="104">
        <f t="shared" si="37"/>
        <v>0</v>
      </c>
      <c r="S1041" s="8">
        <f>1-Português!$T1041</f>
        <v>1</v>
      </c>
      <c r="T1041" s="8">
        <f>IF(Português!$R1041&lt;&gt;0,1,0)</f>
        <v>0</v>
      </c>
      <c r="U1041" s="135"/>
      <c r="V1041" s="135"/>
      <c r="Y1041" s="20"/>
    </row>
    <row r="1042" spans="1:42" ht="32.1" customHeight="1" thickBot="1" x14ac:dyDescent="0.35">
      <c r="A1042" s="151"/>
      <c r="B1042" s="123">
        <f>Tabela5[[#This Row],[Reunião]]</f>
        <v>53</v>
      </c>
      <c r="C1042" s="124">
        <f>Tabela5[[#This Row],[Data]]</f>
        <v>36852</v>
      </c>
      <c r="D1042" s="125" t="str">
        <f t="shared" si="51"/>
        <v>→</v>
      </c>
      <c r="E1042" s="126">
        <f>Tabela5[[#This Row],[Decisão Selic]]</f>
        <v>16.5</v>
      </c>
      <c r="F1042" s="127" t="s">
        <v>59</v>
      </c>
      <c r="G1042" s="128">
        <f>Tabela5[[#This Row],[Decisão Selic]]-M1043</f>
        <v>0</v>
      </c>
      <c r="H1042" s="129" t="str">
        <f>IF(Tabela5[[#This Row],[Votante]]="Unanimidade","Unan.","---")</f>
        <v>---</v>
      </c>
      <c r="I1042" s="130"/>
      <c r="J1042" s="151"/>
      <c r="K1042" s="87">
        <v>53</v>
      </c>
      <c r="L1042" s="88">
        <v>36852</v>
      </c>
      <c r="M1042" s="101">
        <v>16.5</v>
      </c>
      <c r="N1042" s="101">
        <v>0</v>
      </c>
      <c r="O1042" s="101" t="s">
        <v>74</v>
      </c>
      <c r="P1042" s="119"/>
      <c r="Q1042" s="103">
        <v>0</v>
      </c>
      <c r="R1042" s="104">
        <f t="shared" si="37"/>
        <v>0</v>
      </c>
      <c r="S1042" s="8">
        <f>1-Português!$T1042</f>
        <v>1</v>
      </c>
      <c r="T1042" s="8">
        <f>IF(Português!$R1042&lt;&gt;0,1,0)</f>
        <v>0</v>
      </c>
      <c r="U1042" s="135"/>
      <c r="V1042" s="135"/>
      <c r="Y1042" s="20"/>
    </row>
    <row r="1043" spans="1:42" ht="32.1" customHeight="1" thickBot="1" x14ac:dyDescent="0.35">
      <c r="A1043" s="151"/>
      <c r="B1043" s="123">
        <f>Tabela5[[#This Row],[Reunião]]</f>
        <v>52</v>
      </c>
      <c r="C1043" s="124">
        <f>Tabela5[[#This Row],[Data]]</f>
        <v>36817</v>
      </c>
      <c r="D1043" s="125" t="str">
        <f t="shared" si="51"/>
        <v>→</v>
      </c>
      <c r="E1043" s="126">
        <f>Tabela5[[#This Row],[Decisão Selic]]</f>
        <v>16.5</v>
      </c>
      <c r="F1043" s="127" t="s">
        <v>59</v>
      </c>
      <c r="G1043" s="128">
        <f>Tabela5[[#This Row],[Decisão Selic]]-M1044</f>
        <v>0</v>
      </c>
      <c r="H1043" s="129" t="str">
        <f>IF(Tabela5[[#This Row],[Votante]]="Unanimidade","Unan.","---")</f>
        <v>---</v>
      </c>
      <c r="I1043" s="130"/>
      <c r="J1043" s="151"/>
      <c r="K1043" s="87">
        <v>52</v>
      </c>
      <c r="L1043" s="88">
        <v>36817</v>
      </c>
      <c r="M1043" s="101">
        <v>16.5</v>
      </c>
      <c r="N1043" s="101">
        <v>0</v>
      </c>
      <c r="O1043" s="101" t="s">
        <v>74</v>
      </c>
      <c r="P1043" s="119"/>
      <c r="Q1043" s="103">
        <v>0</v>
      </c>
      <c r="R1043" s="104">
        <f t="shared" si="37"/>
        <v>0</v>
      </c>
      <c r="S1043" s="8">
        <f>1-Português!$T1043</f>
        <v>1</v>
      </c>
      <c r="T1043" s="8">
        <f>IF(Português!$R1043&lt;&gt;0,1,0)</f>
        <v>0</v>
      </c>
      <c r="U1043" s="135"/>
      <c r="V1043" s="135"/>
      <c r="Y1043" s="20"/>
    </row>
    <row r="1044" spans="1:42" ht="32.1" customHeight="1" thickBot="1" x14ac:dyDescent="0.35">
      <c r="A1044" s="151"/>
      <c r="B1044" s="123">
        <f>Tabela5[[#This Row],[Reunião]]</f>
        <v>51</v>
      </c>
      <c r="C1044" s="124">
        <f>Tabela5[[#This Row],[Data]]</f>
        <v>36789</v>
      </c>
      <c r="D1044" s="125" t="str">
        <f t="shared" si="51"/>
        <v>→</v>
      </c>
      <c r="E1044" s="126">
        <f>Tabela5[[#This Row],[Decisão Selic]]</f>
        <v>16.5</v>
      </c>
      <c r="F1044" s="127" t="s">
        <v>59</v>
      </c>
      <c r="G1044" s="128">
        <f>Tabela5[[#This Row],[Decisão Selic]]-M1045</f>
        <v>0</v>
      </c>
      <c r="H1044" s="129" t="str">
        <f>IF(Tabela5[[#This Row],[Votante]]="Unanimidade","Unan.","---")</f>
        <v>---</v>
      </c>
      <c r="I1044" s="130"/>
      <c r="J1044" s="151"/>
      <c r="K1044" s="87">
        <v>51</v>
      </c>
      <c r="L1044" s="88">
        <v>36789</v>
      </c>
      <c r="M1044" s="101">
        <v>16.5</v>
      </c>
      <c r="N1044" s="101">
        <v>0</v>
      </c>
      <c r="O1044" s="101" t="s">
        <v>74</v>
      </c>
      <c r="P1044" s="119"/>
      <c r="Q1044" s="103">
        <v>0</v>
      </c>
      <c r="R1044" s="104">
        <f t="shared" si="37"/>
        <v>0</v>
      </c>
      <c r="S1044" s="8">
        <f>1-Português!$T1044</f>
        <v>1</v>
      </c>
      <c r="T1044" s="8">
        <f>IF(Português!$R1044&lt;&gt;0,1,0)</f>
        <v>0</v>
      </c>
      <c r="U1044" s="135"/>
      <c r="V1044" s="135"/>
      <c r="Y1044" s="20"/>
    </row>
    <row r="1045" spans="1:42" ht="32.1" customHeight="1" thickBot="1" x14ac:dyDescent="0.35">
      <c r="A1045" s="151"/>
      <c r="B1045" s="123">
        <f>Tabela5[[#This Row],[Reunião]]</f>
        <v>50</v>
      </c>
      <c r="C1045" s="124">
        <f>Tabela5[[#This Row],[Data]]</f>
        <v>36761</v>
      </c>
      <c r="D1045" s="125" t="str">
        <f t="shared" si="51"/>
        <v>→</v>
      </c>
      <c r="E1045" s="126">
        <f>Tabela5[[#This Row],[Decisão Selic]]</f>
        <v>16.5</v>
      </c>
      <c r="F1045" s="127" t="s">
        <v>59</v>
      </c>
      <c r="G1045" s="128">
        <f>Tabela5[[#This Row],[Decisão Selic]]-M1046</f>
        <v>0</v>
      </c>
      <c r="H1045" s="129" t="str">
        <f>IF(Tabela5[[#This Row],[Votante]]="Unanimidade","Unan.","---")</f>
        <v>---</v>
      </c>
      <c r="I1045" s="130"/>
      <c r="J1045" s="151"/>
      <c r="K1045" s="87">
        <v>50</v>
      </c>
      <c r="L1045" s="88">
        <v>36761</v>
      </c>
      <c r="M1045" s="101">
        <v>16.5</v>
      </c>
      <c r="N1045" s="101">
        <v>0</v>
      </c>
      <c r="O1045" s="101" t="s">
        <v>74</v>
      </c>
      <c r="P1045" s="119"/>
      <c r="Q1045" s="103">
        <v>0</v>
      </c>
      <c r="R1045" s="104">
        <f t="shared" si="37"/>
        <v>0</v>
      </c>
      <c r="S1045" s="8">
        <f>1-Português!$T1045</f>
        <v>1</v>
      </c>
      <c r="T1045" s="8">
        <f>IF(Português!$R1045&lt;&gt;0,1,0)</f>
        <v>0</v>
      </c>
      <c r="U1045" s="135"/>
      <c r="V1045" s="135"/>
      <c r="Y1045" s="20"/>
    </row>
    <row r="1046" spans="1:42" ht="32.1" customHeight="1" thickBot="1" x14ac:dyDescent="0.35">
      <c r="A1046" s="151"/>
      <c r="B1046" s="123">
        <f>Tabela5[[#This Row],[Reunião]]</f>
        <v>49</v>
      </c>
      <c r="C1046" s="124">
        <f>Tabela5[[#This Row],[Data]]</f>
        <v>36726</v>
      </c>
      <c r="D1046" s="125" t="str">
        <f t="shared" si="51"/>
        <v>↓</v>
      </c>
      <c r="E1046" s="126">
        <f>Tabela5[[#This Row],[Decisão Selic]]</f>
        <v>16.5</v>
      </c>
      <c r="F1046" s="127" t="s">
        <v>59</v>
      </c>
      <c r="G1046" s="128">
        <f>Tabela5[[#This Row],[Decisão Selic]]-M1047</f>
        <v>-0.5</v>
      </c>
      <c r="H1046" s="129" t="str">
        <f>IF(Tabela5[[#This Row],[Placar]]="Unanimidade","Unan.",Tabela5[[#This Row],[Placar]])</f>
        <v>Unan.</v>
      </c>
      <c r="I1046" s="130"/>
      <c r="J1046" s="151"/>
      <c r="K1046" s="75">
        <v>49</v>
      </c>
      <c r="L1046" s="76">
        <v>36726</v>
      </c>
      <c r="M1046" s="105">
        <v>16.5</v>
      </c>
      <c r="N1046" s="105">
        <v>-0.5</v>
      </c>
      <c r="O1046" s="101" t="s">
        <v>60</v>
      </c>
      <c r="P1046" s="106"/>
      <c r="Q1046" s="107">
        <v>-0.5</v>
      </c>
      <c r="R1046" s="108">
        <f t="shared" si="37"/>
        <v>0</v>
      </c>
      <c r="S1046" s="8">
        <f>1-Português!$T1046</f>
        <v>1</v>
      </c>
      <c r="T1046" s="8">
        <f>IF(Português!$R1046&lt;&gt;0,1,0)</f>
        <v>0</v>
      </c>
      <c r="U1046" s="135"/>
      <c r="V1046" s="135"/>
      <c r="Y1046" s="20"/>
      <c r="AB1046" s="15"/>
      <c r="AC1046" s="15"/>
      <c r="AD1046" s="15"/>
      <c r="AE1046" s="15"/>
      <c r="AF1046" s="15"/>
      <c r="AG1046" s="15"/>
      <c r="AH1046" s="15"/>
      <c r="AI1046" s="15"/>
      <c r="AJ1046" s="15"/>
      <c r="AK1046" s="15"/>
      <c r="AL1046" s="15"/>
      <c r="AM1046" s="15"/>
      <c r="AN1046" s="15"/>
      <c r="AO1046" s="15"/>
    </row>
    <row r="1047" spans="1:42" ht="32.450000000000003" customHeight="1" thickBot="1" x14ac:dyDescent="0.3">
      <c r="A1047" s="151"/>
      <c r="B1047" s="123"/>
      <c r="C1047" s="124">
        <f>Tabela5[[#This Row],[Data]]</f>
        <v>36714</v>
      </c>
      <c r="D1047" s="125" t="str">
        <f t="shared" ref="D1047" si="52">IF(M1047=M1048,"→",IF(M1047&gt;M1048,"↑","↓"))</f>
        <v>↓</v>
      </c>
      <c r="E1047" s="126">
        <f>Tabela5[[#This Row],[Decisão Selic]]</f>
        <v>17</v>
      </c>
      <c r="F1047" s="127" t="s">
        <v>59</v>
      </c>
      <c r="G1047" s="128">
        <f>Tabela5[[#This Row],[Decisão Selic]]-M1048</f>
        <v>-0.5</v>
      </c>
      <c r="H1047" s="129" t="s">
        <v>75</v>
      </c>
      <c r="I1047" s="130"/>
      <c r="J1047" s="151"/>
      <c r="K1047" s="87"/>
      <c r="L1047" s="88">
        <v>36714</v>
      </c>
      <c r="M1047" s="101">
        <v>17</v>
      </c>
      <c r="N1047" s="101">
        <v>-0.5</v>
      </c>
      <c r="O1047" s="101" t="s">
        <v>76</v>
      </c>
      <c r="P1047" s="102"/>
      <c r="Q1047" s="103">
        <v>-0.5</v>
      </c>
      <c r="R1047" s="104">
        <v>0</v>
      </c>
      <c r="S1047" s="14">
        <f>1-Português!$T1047</f>
        <v>1</v>
      </c>
      <c r="T1047" s="14">
        <f>IF(Português!$R1047&lt;&gt;0,1,0)</f>
        <v>0</v>
      </c>
      <c r="U1047" s="135"/>
      <c r="V1047" s="135"/>
      <c r="Y1047" s="12"/>
      <c r="AA1047" s="198" t="s">
        <v>77</v>
      </c>
      <c r="AB1047" s="198"/>
      <c r="AC1047" s="198"/>
      <c r="AD1047" s="198"/>
      <c r="AE1047" s="198"/>
      <c r="AF1047" s="198"/>
      <c r="AG1047" s="198"/>
      <c r="AH1047" s="198"/>
      <c r="AI1047" s="198"/>
      <c r="AJ1047" s="198"/>
      <c r="AK1047" s="198"/>
      <c r="AL1047" s="198"/>
      <c r="AM1047" s="198"/>
      <c r="AN1047" s="198"/>
      <c r="AO1047" s="198"/>
      <c r="AP1047" s="198"/>
    </row>
    <row r="1048" spans="1:42" ht="15.95" customHeight="1" x14ac:dyDescent="0.25">
      <c r="A1048" s="151"/>
      <c r="B1048" s="203">
        <f>Tabela5[[#This Row],[Reunião]]</f>
        <v>48</v>
      </c>
      <c r="C1048" s="205">
        <f>Tabela5[[#This Row],[Data]]</f>
        <v>36697</v>
      </c>
      <c r="D1048" s="207" t="str">
        <f>IF(M1049=M1050,"→",IF(M1049&gt;M1050,"↑","↓"))</f>
        <v>↓</v>
      </c>
      <c r="E1048" s="209">
        <f>Tabela5[[#This Row],[Decisão Selic]]</f>
        <v>17.5</v>
      </c>
      <c r="F1048" s="211" t="s">
        <v>59</v>
      </c>
      <c r="G1048" s="199">
        <f>M1049-M1050</f>
        <v>-1</v>
      </c>
      <c r="H1048" s="201" t="str">
        <f>IF(Tabela5[[#This Row],[Placar]]="Unanimidade","Unan.",Tabela5[[#This Row],[Placar]])</f>
        <v>7 x 1</v>
      </c>
      <c r="I1048" s="131"/>
      <c r="J1048" s="151"/>
      <c r="K1048" s="78">
        <v>48</v>
      </c>
      <c r="L1048" s="79">
        <v>36697</v>
      </c>
      <c r="M1048" s="113">
        <v>17.5</v>
      </c>
      <c r="N1048" s="113">
        <v>-1</v>
      </c>
      <c r="O1048" s="105" t="s">
        <v>78</v>
      </c>
      <c r="P1048" s="114"/>
      <c r="Q1048" s="115">
        <v>-1</v>
      </c>
      <c r="R1048" s="116">
        <f t="shared" si="37"/>
        <v>0</v>
      </c>
      <c r="S1048" s="8">
        <v>7</v>
      </c>
      <c r="T1048" s="8">
        <f>IF(Português!$R1048&lt;&gt;0,1,0)</f>
        <v>0</v>
      </c>
      <c r="U1048" s="135"/>
      <c r="V1048" s="135"/>
      <c r="Y1048" s="20"/>
      <c r="AA1048" s="15"/>
      <c r="AB1048" s="15"/>
      <c r="AC1048" s="15"/>
      <c r="AD1048" s="15"/>
      <c r="AE1048" s="15"/>
      <c r="AF1048" s="15"/>
      <c r="AG1048" s="15"/>
      <c r="AH1048" s="15"/>
      <c r="AI1048" s="15"/>
      <c r="AJ1048" s="15"/>
      <c r="AK1048" s="15"/>
      <c r="AL1048" s="15"/>
      <c r="AM1048" s="15"/>
      <c r="AN1048" s="15"/>
      <c r="AO1048" s="15"/>
    </row>
    <row r="1049" spans="1:42" ht="15.95" customHeight="1" thickBot="1" x14ac:dyDescent="0.35">
      <c r="A1049" s="151"/>
      <c r="B1049" s="204"/>
      <c r="C1049" s="206"/>
      <c r="D1049" s="208"/>
      <c r="E1049" s="210"/>
      <c r="F1049" s="212"/>
      <c r="G1049" s="200"/>
      <c r="H1049" s="202"/>
      <c r="I1049" s="132"/>
      <c r="J1049" s="151"/>
      <c r="K1049" s="81">
        <v>48</v>
      </c>
      <c r="L1049" s="82">
        <v>36697</v>
      </c>
      <c r="M1049" s="109">
        <v>17.5</v>
      </c>
      <c r="N1049" s="109">
        <v>-1</v>
      </c>
      <c r="O1049" s="109" t="s">
        <v>78</v>
      </c>
      <c r="P1049" s="110"/>
      <c r="Q1049" s="111">
        <v>-0.5</v>
      </c>
      <c r="R1049" s="112">
        <f t="shared" si="37"/>
        <v>0.5</v>
      </c>
      <c r="S1049" s="8">
        <v>0</v>
      </c>
      <c r="T1049" s="8">
        <v>1</v>
      </c>
      <c r="U1049" s="135"/>
      <c r="V1049" s="135"/>
      <c r="Y1049" s="20"/>
    </row>
    <row r="1050" spans="1:42" ht="15.95" customHeight="1" x14ac:dyDescent="0.3">
      <c r="A1050" s="151"/>
      <c r="B1050" s="203">
        <f>Tabela5[[#This Row],[Reunião]]</f>
        <v>47</v>
      </c>
      <c r="C1050" s="205">
        <f>Tabela5[[#This Row],[Data]]</f>
        <v>36670</v>
      </c>
      <c r="D1050" s="207" t="str">
        <f>IF(M1051=M1052,"→",IF(M1051&gt;M1052,"↑","↓"))</f>
        <v>→</v>
      </c>
      <c r="E1050" s="209">
        <f>Tabela5[[#This Row],[Decisão Selic]]</f>
        <v>18.5</v>
      </c>
      <c r="F1050" s="211" t="s">
        <v>59</v>
      </c>
      <c r="G1050" s="199">
        <f>M1051-M1052</f>
        <v>0</v>
      </c>
      <c r="H1050" s="201" t="str">
        <f>IF(Tabela5[[#This Row],[Placar]]="Unanimidade","Unan.",Tabela5[[#This Row],[Placar]])</f>
        <v>7 x 1</v>
      </c>
      <c r="I1050" s="131"/>
      <c r="J1050" s="151"/>
      <c r="K1050" s="75">
        <v>47</v>
      </c>
      <c r="L1050" s="76">
        <v>36670</v>
      </c>
      <c r="M1050" s="105">
        <v>18.5</v>
      </c>
      <c r="N1050" s="105">
        <v>0</v>
      </c>
      <c r="O1050" s="105" t="s">
        <v>78</v>
      </c>
      <c r="P1050" s="106"/>
      <c r="Q1050" s="107">
        <v>0</v>
      </c>
      <c r="R1050" s="108">
        <f t="shared" ref="R1050:R1085" si="53">Q1050-N1050</f>
        <v>0</v>
      </c>
      <c r="S1050" s="8">
        <v>7</v>
      </c>
      <c r="T1050" s="8">
        <f>IF(Português!$R1050&lt;&gt;0,1,0)</f>
        <v>0</v>
      </c>
      <c r="U1050" s="135"/>
      <c r="V1050" s="135"/>
      <c r="Y1050" s="20"/>
    </row>
    <row r="1051" spans="1:42" ht="15.95" customHeight="1" thickBot="1" x14ac:dyDescent="0.35">
      <c r="A1051" s="151"/>
      <c r="B1051" s="204"/>
      <c r="C1051" s="206"/>
      <c r="D1051" s="208"/>
      <c r="E1051" s="210"/>
      <c r="F1051" s="212"/>
      <c r="G1051" s="200"/>
      <c r="H1051" s="202"/>
      <c r="I1051" s="132"/>
      <c r="J1051" s="151"/>
      <c r="K1051" s="81">
        <v>47</v>
      </c>
      <c r="L1051" s="82">
        <v>36670</v>
      </c>
      <c r="M1051" s="109">
        <v>18.5</v>
      </c>
      <c r="N1051" s="109">
        <v>0</v>
      </c>
      <c r="O1051" s="109" t="s">
        <v>78</v>
      </c>
      <c r="P1051" s="110"/>
      <c r="Q1051" s="111">
        <v>-0.5</v>
      </c>
      <c r="R1051" s="112">
        <f t="shared" si="53"/>
        <v>-0.5</v>
      </c>
      <c r="S1051" s="8">
        <v>0</v>
      </c>
      <c r="T1051" s="8">
        <v>1</v>
      </c>
      <c r="U1051" s="135"/>
      <c r="V1051" s="135"/>
      <c r="Y1051" s="20"/>
    </row>
    <row r="1052" spans="1:42" ht="15.95" customHeight="1" x14ac:dyDescent="0.25">
      <c r="A1052" s="151"/>
      <c r="B1052" s="203">
        <f>Tabela5[[#This Row],[Reunião]]</f>
        <v>46</v>
      </c>
      <c r="C1052" s="205">
        <f>Tabela5[[#This Row],[Data]]</f>
        <v>36635</v>
      </c>
      <c r="D1052" s="207" t="str">
        <f>IF(M1053=M1054,"→",IF(M1053&gt;M1054,"↑","↓"))</f>
        <v>→</v>
      </c>
      <c r="E1052" s="209">
        <f>Tabela5[[#This Row],[Decisão Selic]]</f>
        <v>18.5</v>
      </c>
      <c r="F1052" s="211" t="s">
        <v>59</v>
      </c>
      <c r="G1052" s="199">
        <f>M1053-M1054</f>
        <v>0</v>
      </c>
      <c r="H1052" s="201" t="str">
        <f>IF(Tabela5[[#This Row],[Placar]]="Unanimidade","Unan.",Tabela5[[#This Row],[Placar]])</f>
        <v>7 x 1</v>
      </c>
      <c r="I1052" s="131"/>
      <c r="J1052" s="151"/>
      <c r="K1052" s="75">
        <v>46</v>
      </c>
      <c r="L1052" s="76">
        <v>36635</v>
      </c>
      <c r="M1052" s="105">
        <v>18.5</v>
      </c>
      <c r="N1052" s="105">
        <v>0</v>
      </c>
      <c r="O1052" s="105" t="s">
        <v>78</v>
      </c>
      <c r="P1052" s="106"/>
      <c r="Q1052" s="107">
        <v>0</v>
      </c>
      <c r="R1052" s="108">
        <f t="shared" si="53"/>
        <v>0</v>
      </c>
      <c r="S1052" s="8">
        <v>7</v>
      </c>
      <c r="T1052" s="8">
        <f>IF(Português!$R1052&lt;&gt;0,1,0)</f>
        <v>0</v>
      </c>
      <c r="U1052" s="135"/>
      <c r="V1052" s="135"/>
      <c r="Y1052" s="12"/>
      <c r="AA1052" s="196" t="s">
        <v>79</v>
      </c>
      <c r="AB1052" s="196"/>
      <c r="AC1052" s="196"/>
      <c r="AD1052" s="196"/>
      <c r="AE1052" s="196"/>
      <c r="AF1052" s="196"/>
      <c r="AG1052" s="196"/>
      <c r="AH1052" s="196"/>
      <c r="AI1052" s="196"/>
      <c r="AJ1052" s="196"/>
      <c r="AK1052" s="196"/>
      <c r="AL1052" s="196"/>
      <c r="AM1052" s="196"/>
      <c r="AN1052" s="196"/>
      <c r="AO1052" s="196"/>
      <c r="AP1052" s="196"/>
    </row>
    <row r="1053" spans="1:42" ht="15.95" customHeight="1" thickBot="1" x14ac:dyDescent="0.3">
      <c r="A1053" s="151"/>
      <c r="B1053" s="204"/>
      <c r="C1053" s="206"/>
      <c r="D1053" s="208"/>
      <c r="E1053" s="210"/>
      <c r="F1053" s="212"/>
      <c r="G1053" s="200"/>
      <c r="H1053" s="202"/>
      <c r="I1053" s="132"/>
      <c r="J1053" s="151"/>
      <c r="K1053" s="78">
        <v>46</v>
      </c>
      <c r="L1053" s="79">
        <v>36635</v>
      </c>
      <c r="M1053" s="113">
        <v>18.5</v>
      </c>
      <c r="N1053" s="113">
        <v>0</v>
      </c>
      <c r="O1053" s="109" t="s">
        <v>78</v>
      </c>
      <c r="P1053" s="114"/>
      <c r="Q1053" s="115">
        <v>-0.5</v>
      </c>
      <c r="R1053" s="116">
        <f t="shared" si="53"/>
        <v>-0.5</v>
      </c>
      <c r="S1053" s="8">
        <v>0</v>
      </c>
      <c r="T1053" s="8">
        <v>1</v>
      </c>
      <c r="U1053" s="135"/>
      <c r="V1053" s="135"/>
      <c r="Y1053" s="134"/>
      <c r="AA1053" s="196"/>
      <c r="AB1053" s="196"/>
      <c r="AC1053" s="196"/>
      <c r="AD1053" s="196"/>
      <c r="AE1053" s="196"/>
      <c r="AF1053" s="196"/>
      <c r="AG1053" s="196"/>
      <c r="AH1053" s="196"/>
      <c r="AI1053" s="196"/>
      <c r="AJ1053" s="196"/>
      <c r="AK1053" s="196"/>
      <c r="AL1053" s="196"/>
      <c r="AM1053" s="196"/>
      <c r="AN1053" s="196"/>
      <c r="AO1053" s="196"/>
      <c r="AP1053" s="196"/>
    </row>
    <row r="1054" spans="1:42" ht="32.1" customHeight="1" thickBot="1" x14ac:dyDescent="0.3">
      <c r="A1054" s="151"/>
      <c r="B1054" s="123"/>
      <c r="C1054" s="124">
        <f>Tabela5[[#This Row],[Data]]</f>
        <v>36613</v>
      </c>
      <c r="D1054" s="125" t="str">
        <f t="shared" ref="D1054:D1055" si="54">IF(M1054=M1055,"→",IF(M1054&gt;M1055,"↑","↓"))</f>
        <v>↓</v>
      </c>
      <c r="E1054" s="126">
        <f>Tabela5[[#This Row],[Decisão Selic]]</f>
        <v>18.5</v>
      </c>
      <c r="F1054" s="127" t="s">
        <v>59</v>
      </c>
      <c r="G1054" s="128">
        <f>Tabela5[[#This Row],[Decisão Selic]]-M1055</f>
        <v>-0.5</v>
      </c>
      <c r="H1054" s="129" t="s">
        <v>75</v>
      </c>
      <c r="I1054" s="130"/>
      <c r="J1054" s="151"/>
      <c r="K1054" s="87"/>
      <c r="L1054" s="88">
        <v>36613</v>
      </c>
      <c r="M1054" s="101">
        <v>18.5</v>
      </c>
      <c r="N1054" s="101">
        <v>-0.5</v>
      </c>
      <c r="O1054" s="101" t="s">
        <v>76</v>
      </c>
      <c r="P1054" s="102"/>
      <c r="Q1054" s="103">
        <v>-0.5</v>
      </c>
      <c r="R1054" s="104">
        <v>0</v>
      </c>
      <c r="S1054" s="14">
        <f>1-Português!$T1054</f>
        <v>1</v>
      </c>
      <c r="T1054" s="14">
        <f>IF(Português!$R1054&lt;&gt;0,1,0)</f>
        <v>0</v>
      </c>
      <c r="U1054" s="135"/>
      <c r="V1054" s="135"/>
      <c r="Y1054" s="12"/>
      <c r="AA1054" s="196" t="s">
        <v>80</v>
      </c>
      <c r="AB1054" s="196"/>
      <c r="AC1054" s="196"/>
      <c r="AD1054" s="196"/>
      <c r="AE1054" s="196"/>
      <c r="AF1054" s="196"/>
      <c r="AG1054" s="196"/>
      <c r="AH1054" s="196"/>
      <c r="AI1054" s="196"/>
      <c r="AJ1054" s="196"/>
      <c r="AK1054" s="196"/>
      <c r="AL1054" s="196"/>
      <c r="AM1054" s="196"/>
      <c r="AN1054" s="196"/>
      <c r="AO1054" s="196"/>
      <c r="AP1054" s="196"/>
    </row>
    <row r="1055" spans="1:42" ht="32.1" customHeight="1" thickBot="1" x14ac:dyDescent="0.35">
      <c r="A1055" s="151"/>
      <c r="B1055" s="123">
        <f>Tabela5[[#This Row],[Reunião]]</f>
        <v>45</v>
      </c>
      <c r="C1055" s="124">
        <f>Tabela5[[#This Row],[Data]]</f>
        <v>36607</v>
      </c>
      <c r="D1055" s="125" t="str">
        <f t="shared" si="54"/>
        <v>→</v>
      </c>
      <c r="E1055" s="126">
        <f>Tabela5[[#This Row],[Decisão Selic]]</f>
        <v>19</v>
      </c>
      <c r="F1055" s="127" t="s">
        <v>59</v>
      </c>
      <c r="G1055" s="128">
        <f>Tabela5[[#This Row],[Decisão Selic]]-M1056</f>
        <v>0</v>
      </c>
      <c r="H1055" s="129" t="str">
        <f>IF(Tabela5[[#This Row],[Votante]]="Unanimidade","Unan.","---")</f>
        <v>---</v>
      </c>
      <c r="I1055" s="130"/>
      <c r="J1055" s="151"/>
      <c r="K1055" s="81">
        <v>45</v>
      </c>
      <c r="L1055" s="82">
        <v>36607</v>
      </c>
      <c r="M1055" s="109">
        <v>19</v>
      </c>
      <c r="N1055" s="109">
        <v>0</v>
      </c>
      <c r="O1055" s="109" t="s">
        <v>74</v>
      </c>
      <c r="P1055" s="119"/>
      <c r="Q1055" s="111">
        <v>0</v>
      </c>
      <c r="R1055" s="112">
        <f t="shared" si="53"/>
        <v>0</v>
      </c>
      <c r="S1055" s="8">
        <f>1-Português!$T1055</f>
        <v>1</v>
      </c>
      <c r="T1055" s="8">
        <f>IF(Português!$R1055&lt;&gt;0,1,0)</f>
        <v>0</v>
      </c>
      <c r="U1055" s="168"/>
      <c r="V1055" s="168"/>
      <c r="W1055" s="2"/>
      <c r="Y1055" s="20"/>
    </row>
    <row r="1056" spans="1:42" ht="32.1" customHeight="1" thickBot="1" x14ac:dyDescent="0.35">
      <c r="A1056" s="151"/>
      <c r="B1056" s="123">
        <f>Tabela5[[#This Row],[Reunião]]</f>
        <v>44</v>
      </c>
      <c r="C1056" s="124">
        <f>Tabela5[[#This Row],[Data]]</f>
        <v>36572</v>
      </c>
      <c r="D1056" s="125" t="str">
        <f t="shared" ref="D1056:D1062" si="55">IF(M1056=M1057,"→",IF(M1056&gt;M1057,"↑","↓"))</f>
        <v>→</v>
      </c>
      <c r="E1056" s="126">
        <f>Tabela5[[#This Row],[Decisão Selic]]</f>
        <v>19</v>
      </c>
      <c r="F1056" s="127" t="s">
        <v>59</v>
      </c>
      <c r="G1056" s="128">
        <f>Tabela5[[#This Row],[Decisão Selic]]-M1057</f>
        <v>0</v>
      </c>
      <c r="H1056" s="129" t="str">
        <f>IF(Tabela5[[#This Row],[Votante]]="Unanimidade","Unan.","---")</f>
        <v>---</v>
      </c>
      <c r="I1056" s="130"/>
      <c r="J1056" s="151"/>
      <c r="K1056" s="87">
        <v>44</v>
      </c>
      <c r="L1056" s="88">
        <v>36572</v>
      </c>
      <c r="M1056" s="101">
        <v>19</v>
      </c>
      <c r="N1056" s="101">
        <v>0</v>
      </c>
      <c r="O1056" s="101" t="s">
        <v>74</v>
      </c>
      <c r="P1056" s="119"/>
      <c r="Q1056" s="103">
        <v>0</v>
      </c>
      <c r="R1056" s="104">
        <f t="shared" si="53"/>
        <v>0</v>
      </c>
      <c r="S1056" s="8">
        <f>1-Português!$T1056</f>
        <v>1</v>
      </c>
      <c r="T1056" s="8">
        <f>IF(Português!$R1056&lt;&gt;0,1,0)</f>
        <v>0</v>
      </c>
      <c r="U1056" s="135"/>
      <c r="V1056" s="135"/>
      <c r="Y1056" s="20"/>
    </row>
    <row r="1057" spans="1:42" ht="32.1" customHeight="1" thickBot="1" x14ac:dyDescent="0.3">
      <c r="A1057" s="151"/>
      <c r="B1057" s="123">
        <f>Tabela5[[#This Row],[Reunião]]</f>
        <v>43</v>
      </c>
      <c r="C1057" s="124">
        <f>Tabela5[[#This Row],[Data]]</f>
        <v>36544</v>
      </c>
      <c r="D1057" s="125" t="str">
        <f t="shared" si="55"/>
        <v>→</v>
      </c>
      <c r="E1057" s="126">
        <f>Tabela5[[#This Row],[Decisão Selic]]</f>
        <v>19</v>
      </c>
      <c r="F1057" s="127" t="s">
        <v>59</v>
      </c>
      <c r="G1057" s="128">
        <f>Tabela5[[#This Row],[Decisão Selic]]-M1058</f>
        <v>0</v>
      </c>
      <c r="H1057" s="129" t="str">
        <f>IF(Tabela5[[#This Row],[Votante]]="Unanimidade","Unan.","---")</f>
        <v>---</v>
      </c>
      <c r="I1057" s="130"/>
      <c r="J1057" s="151"/>
      <c r="K1057" s="87">
        <v>43</v>
      </c>
      <c r="L1057" s="88">
        <v>36544</v>
      </c>
      <c r="M1057" s="101">
        <v>19</v>
      </c>
      <c r="N1057" s="101">
        <v>0</v>
      </c>
      <c r="O1057" s="101" t="s">
        <v>74</v>
      </c>
      <c r="P1057" s="119"/>
      <c r="Q1057" s="103">
        <v>0</v>
      </c>
      <c r="R1057" s="104">
        <f t="shared" si="53"/>
        <v>0</v>
      </c>
      <c r="S1057" s="8">
        <f>1-Português!$T1057</f>
        <v>1</v>
      </c>
      <c r="T1057" s="8">
        <f>IF(Português!$R1057&lt;&gt;0,1,0)</f>
        <v>0</v>
      </c>
      <c r="U1057" s="135"/>
      <c r="V1057" s="135"/>
      <c r="Y1057" s="20"/>
      <c r="AA1057" s="198"/>
      <c r="AB1057" s="198"/>
      <c r="AC1057" s="198"/>
      <c r="AD1057" s="198"/>
      <c r="AE1057" s="198"/>
      <c r="AF1057" s="198"/>
      <c r="AG1057" s="198"/>
      <c r="AH1057" s="198"/>
      <c r="AI1057" s="198"/>
      <c r="AJ1057" s="198"/>
      <c r="AK1057" s="198"/>
      <c r="AL1057" s="198"/>
      <c r="AM1057" s="198"/>
      <c r="AN1057" s="198"/>
      <c r="AO1057" s="198"/>
    </row>
    <row r="1058" spans="1:42" ht="32.1" customHeight="1" thickBot="1" x14ac:dyDescent="0.3">
      <c r="A1058" s="151"/>
      <c r="B1058" s="123">
        <f>Tabela5[[#This Row],[Reunião]]</f>
        <v>42</v>
      </c>
      <c r="C1058" s="124">
        <f>Tabela5[[#This Row],[Data]]</f>
        <v>36509</v>
      </c>
      <c r="D1058" s="125" t="str">
        <f t="shared" si="55"/>
        <v>→</v>
      </c>
      <c r="E1058" s="126">
        <f>Tabela5[[#This Row],[Decisão Selic]]</f>
        <v>19</v>
      </c>
      <c r="F1058" s="127" t="s">
        <v>59</v>
      </c>
      <c r="G1058" s="128">
        <f>Tabela5[[#This Row],[Decisão Selic]]-M1059</f>
        <v>0</v>
      </c>
      <c r="H1058" s="129" t="str">
        <f>IF(Tabela5[[#This Row],[Votante]]="Unanimidade","Unan.","---")</f>
        <v>---</v>
      </c>
      <c r="I1058" s="130"/>
      <c r="J1058" s="151"/>
      <c r="K1058" s="87">
        <v>42</v>
      </c>
      <c r="L1058" s="88">
        <v>36509</v>
      </c>
      <c r="M1058" s="101">
        <v>19</v>
      </c>
      <c r="N1058" s="101">
        <v>0</v>
      </c>
      <c r="O1058" s="101" t="s">
        <v>74</v>
      </c>
      <c r="P1058" s="119"/>
      <c r="Q1058" s="103">
        <v>0</v>
      </c>
      <c r="R1058" s="104">
        <f t="shared" si="53"/>
        <v>0</v>
      </c>
      <c r="S1058" s="8">
        <f>1-Português!$T1058</f>
        <v>1</v>
      </c>
      <c r="T1058" s="8">
        <f>IF(Português!$R1058&lt;&gt;0,1,0)</f>
        <v>0</v>
      </c>
      <c r="U1058" s="135"/>
      <c r="V1058" s="135"/>
      <c r="Y1058" s="20"/>
      <c r="AA1058" s="198"/>
      <c r="AB1058" s="198"/>
      <c r="AC1058" s="198"/>
      <c r="AD1058" s="198"/>
      <c r="AE1058" s="198"/>
      <c r="AF1058" s="198"/>
      <c r="AG1058" s="198"/>
      <c r="AH1058" s="198"/>
      <c r="AI1058" s="198"/>
      <c r="AJ1058" s="198"/>
      <c r="AK1058" s="198"/>
      <c r="AL1058" s="198"/>
      <c r="AM1058" s="198"/>
      <c r="AN1058" s="198"/>
      <c r="AO1058" s="198"/>
    </row>
    <row r="1059" spans="1:42" ht="32.1" customHeight="1" thickBot="1" x14ac:dyDescent="0.3">
      <c r="A1059" s="151"/>
      <c r="B1059" s="123">
        <f>Tabela5[[#This Row],[Reunião]]</f>
        <v>41</v>
      </c>
      <c r="C1059" s="124">
        <f>Tabela5[[#This Row],[Data]]</f>
        <v>36474</v>
      </c>
      <c r="D1059" s="125" t="str">
        <f t="shared" si="55"/>
        <v>→</v>
      </c>
      <c r="E1059" s="126">
        <f>Tabela5[[#This Row],[Decisão Selic]]</f>
        <v>19</v>
      </c>
      <c r="F1059" s="127" t="s">
        <v>59</v>
      </c>
      <c r="G1059" s="128">
        <f>Tabela5[[#This Row],[Decisão Selic]]-M1060</f>
        <v>0</v>
      </c>
      <c r="H1059" s="129" t="str">
        <f>IF(Tabela5[[#This Row],[Votante]]="Unanimidade","Unan.","---")</f>
        <v>---</v>
      </c>
      <c r="I1059" s="130"/>
      <c r="J1059" s="151"/>
      <c r="K1059" s="87">
        <v>41</v>
      </c>
      <c r="L1059" s="88">
        <v>36474</v>
      </c>
      <c r="M1059" s="101">
        <v>19</v>
      </c>
      <c r="N1059" s="101">
        <v>0</v>
      </c>
      <c r="O1059" s="101" t="s">
        <v>74</v>
      </c>
      <c r="P1059" s="119"/>
      <c r="Q1059" s="103">
        <v>0</v>
      </c>
      <c r="R1059" s="104">
        <f t="shared" si="53"/>
        <v>0</v>
      </c>
      <c r="S1059" s="8">
        <f>1-Português!$T1059</f>
        <v>1</v>
      </c>
      <c r="T1059" s="8">
        <f>IF(Português!$R1059&lt;&gt;0,1,0)</f>
        <v>0</v>
      </c>
      <c r="U1059" s="135"/>
      <c r="V1059" s="135"/>
      <c r="Y1059" s="20"/>
      <c r="AA1059" s="198"/>
      <c r="AB1059" s="198"/>
      <c r="AC1059" s="198"/>
      <c r="AD1059" s="198"/>
      <c r="AE1059" s="198"/>
      <c r="AF1059" s="198"/>
      <c r="AG1059" s="198"/>
      <c r="AH1059" s="198"/>
      <c r="AI1059" s="198"/>
      <c r="AJ1059" s="198"/>
      <c r="AK1059" s="198"/>
      <c r="AL1059" s="198"/>
      <c r="AM1059" s="198"/>
      <c r="AN1059" s="198"/>
      <c r="AO1059" s="198"/>
    </row>
    <row r="1060" spans="1:42" ht="32.1" customHeight="1" thickBot="1" x14ac:dyDescent="0.35">
      <c r="A1060" s="151"/>
      <c r="B1060" s="123">
        <f>Tabela5[[#This Row],[Reunião]]</f>
        <v>40</v>
      </c>
      <c r="C1060" s="124">
        <f>Tabela5[[#This Row],[Data]]</f>
        <v>36439</v>
      </c>
      <c r="D1060" s="125" t="str">
        <f t="shared" si="55"/>
        <v>→</v>
      </c>
      <c r="E1060" s="126">
        <f>Tabela5[[#This Row],[Decisão Selic]]</f>
        <v>19</v>
      </c>
      <c r="F1060" s="127" t="s">
        <v>59</v>
      </c>
      <c r="G1060" s="128">
        <f>Tabela5[[#This Row],[Decisão Selic]]-M1061</f>
        <v>0</v>
      </c>
      <c r="H1060" s="129" t="str">
        <f>IF(Tabela5[[#This Row],[Placar]]="Unanimidade","Unan.",Tabela5[[#This Row],[Placar]])</f>
        <v>Unan.</v>
      </c>
      <c r="I1060" s="130"/>
      <c r="J1060" s="151"/>
      <c r="K1060" s="87">
        <v>40</v>
      </c>
      <c r="L1060" s="88">
        <v>36439</v>
      </c>
      <c r="M1060" s="101">
        <v>19</v>
      </c>
      <c r="N1060" s="101">
        <v>0</v>
      </c>
      <c r="O1060" s="101" t="s">
        <v>60</v>
      </c>
      <c r="P1060" s="102"/>
      <c r="Q1060" s="103">
        <v>0</v>
      </c>
      <c r="R1060" s="104">
        <f t="shared" si="53"/>
        <v>0</v>
      </c>
      <c r="S1060" s="8">
        <f>1-Português!$T1060</f>
        <v>1</v>
      </c>
      <c r="T1060" s="8">
        <f>IF(Português!$R1060&lt;&gt;0,1,0)</f>
        <v>0</v>
      </c>
      <c r="U1060" s="135"/>
      <c r="V1060" s="135"/>
      <c r="Y1060" s="20"/>
    </row>
    <row r="1061" spans="1:42" ht="32.1" customHeight="1" thickBot="1" x14ac:dyDescent="0.3">
      <c r="A1061" s="151"/>
      <c r="B1061" s="123">
        <f>Tabela5[[#This Row],[Reunião]]</f>
        <v>39</v>
      </c>
      <c r="C1061" s="124">
        <f>Tabela5[[#This Row],[Data]]</f>
        <v>36425</v>
      </c>
      <c r="D1061" s="125" t="str">
        <f t="shared" si="55"/>
        <v>↓</v>
      </c>
      <c r="E1061" s="126">
        <f>Tabela5[[#This Row],[Decisão Selic]]</f>
        <v>19</v>
      </c>
      <c r="F1061" s="127" t="s">
        <v>59</v>
      </c>
      <c r="G1061" s="128">
        <f>Tabela5[[#This Row],[Decisão Selic]]-M1062</f>
        <v>-0.5</v>
      </c>
      <c r="H1061" s="129" t="str">
        <f>IF(Tabela5[[#This Row],[Placar]]="Unanimidade","Unan.",Tabela5[[#This Row],[Placar]])</f>
        <v>Unan.</v>
      </c>
      <c r="I1061" s="130"/>
      <c r="J1061" s="151"/>
      <c r="K1061" s="87">
        <v>39</v>
      </c>
      <c r="L1061" s="88">
        <v>36425</v>
      </c>
      <c r="M1061" s="101">
        <v>19</v>
      </c>
      <c r="N1061" s="101">
        <v>-0.5</v>
      </c>
      <c r="O1061" s="101" t="s">
        <v>60</v>
      </c>
      <c r="P1061" s="102"/>
      <c r="Q1061" s="103">
        <v>-0.5</v>
      </c>
      <c r="R1061" s="104">
        <f t="shared" si="53"/>
        <v>0</v>
      </c>
      <c r="S1061" s="8">
        <f>1-Português!$T1061</f>
        <v>1</v>
      </c>
      <c r="T1061" s="8">
        <f>IF(Português!$R1061&lt;&gt;0,1,0)</f>
        <v>0</v>
      </c>
      <c r="U1061" s="135"/>
      <c r="V1061" s="135"/>
      <c r="Y1061" s="12"/>
      <c r="AA1061" s="196" t="s">
        <v>81</v>
      </c>
      <c r="AB1061" s="196"/>
      <c r="AC1061" s="196"/>
      <c r="AD1061" s="196"/>
      <c r="AE1061" s="196"/>
      <c r="AF1061" s="196"/>
      <c r="AG1061" s="196"/>
      <c r="AH1061" s="196"/>
      <c r="AI1061" s="196"/>
      <c r="AJ1061" s="196"/>
      <c r="AK1061" s="196"/>
      <c r="AL1061" s="196"/>
      <c r="AM1061" s="196"/>
      <c r="AN1061" s="196"/>
      <c r="AO1061" s="196"/>
    </row>
    <row r="1062" spans="1:42" ht="32.1" customHeight="1" thickBot="1" x14ac:dyDescent="0.35">
      <c r="A1062" s="151"/>
      <c r="B1062" s="123">
        <f>Tabela5[[#This Row],[Reunião]]</f>
        <v>38</v>
      </c>
      <c r="C1062" s="124">
        <f>Tabela5[[#This Row],[Data]]</f>
        <v>36404</v>
      </c>
      <c r="D1062" s="125" t="str">
        <f t="shared" si="55"/>
        <v>→</v>
      </c>
      <c r="E1062" s="126">
        <f>Tabela5[[#This Row],[Decisão Selic]]</f>
        <v>19.5</v>
      </c>
      <c r="F1062" s="127" t="s">
        <v>59</v>
      </c>
      <c r="G1062" s="128">
        <f>Tabela5[[#This Row],[Decisão Selic]]-M1063</f>
        <v>0</v>
      </c>
      <c r="H1062" s="129" t="str">
        <f>IF(Tabela5[[#This Row],[Votante]]="Unanimidade","Unan.","---")</f>
        <v>---</v>
      </c>
      <c r="I1062" s="130"/>
      <c r="J1062" s="151"/>
      <c r="K1062" s="87">
        <v>38</v>
      </c>
      <c r="L1062" s="88">
        <v>36404</v>
      </c>
      <c r="M1062" s="101">
        <v>19.5</v>
      </c>
      <c r="N1062" s="101">
        <v>0</v>
      </c>
      <c r="O1062" s="101" t="s">
        <v>74</v>
      </c>
      <c r="P1062" s="119"/>
      <c r="Q1062" s="103">
        <v>0</v>
      </c>
      <c r="R1062" s="104">
        <f t="shared" si="53"/>
        <v>0</v>
      </c>
      <c r="S1062" s="8">
        <f>1-Português!$T1062</f>
        <v>1</v>
      </c>
      <c r="T1062" s="8">
        <f>IF(Português!$R1062&lt;&gt;0,1,0)</f>
        <v>0</v>
      </c>
      <c r="U1062" s="135"/>
      <c r="V1062" s="135"/>
      <c r="Y1062" s="20"/>
    </row>
    <row r="1063" spans="1:42" ht="32.1" customHeight="1" thickBot="1" x14ac:dyDescent="0.35">
      <c r="A1063" s="151"/>
      <c r="B1063" s="123">
        <f>Tabela5[[#This Row],[Reunião]]</f>
        <v>37</v>
      </c>
      <c r="C1063" s="124">
        <f>Tabela5[[#This Row],[Data]]</f>
        <v>36369</v>
      </c>
      <c r="D1063" s="125" t="str">
        <f t="shared" ref="D1063:D1065" si="56">IF(M1063=M1064,"→",IF(M1063&gt;M1064,"↑","↓"))</f>
        <v>↓</v>
      </c>
      <c r="E1063" s="126">
        <f>Tabela5[[#This Row],[Decisão Selic]]</f>
        <v>19.5</v>
      </c>
      <c r="F1063" s="127" t="s">
        <v>59</v>
      </c>
      <c r="G1063" s="128">
        <f>Tabela5[[#This Row],[Decisão Selic]]-M1064</f>
        <v>-1.5</v>
      </c>
      <c r="H1063" s="129" t="str">
        <f>IF(Tabela5[[#This Row],[Votante]]="Unanimidade","Unan.","---")</f>
        <v>---</v>
      </c>
      <c r="I1063" s="130"/>
      <c r="J1063" s="151"/>
      <c r="K1063" s="87">
        <v>37</v>
      </c>
      <c r="L1063" s="88">
        <v>36369</v>
      </c>
      <c r="M1063" s="101">
        <v>19.5</v>
      </c>
      <c r="N1063" s="101">
        <v>-1.5</v>
      </c>
      <c r="O1063" s="101" t="s">
        <v>74</v>
      </c>
      <c r="P1063" s="119"/>
      <c r="Q1063" s="103">
        <v>-1.5</v>
      </c>
      <c r="R1063" s="104">
        <f t="shared" si="53"/>
        <v>0</v>
      </c>
      <c r="S1063" s="8">
        <f>1-Português!$T1063</f>
        <v>1</v>
      </c>
      <c r="T1063" s="8">
        <f>IF(Português!$R1063&lt;&gt;0,1,0)</f>
        <v>0</v>
      </c>
      <c r="U1063" s="135"/>
      <c r="V1063" s="135"/>
      <c r="Y1063" s="20"/>
    </row>
    <row r="1064" spans="1:42" ht="32.1" customHeight="1" thickBot="1" x14ac:dyDescent="0.35">
      <c r="A1064" s="151"/>
      <c r="B1064" s="123">
        <f>Tabela5[[#This Row],[Reunião]]</f>
        <v>36</v>
      </c>
      <c r="C1064" s="124">
        <f>Tabela5[[#This Row],[Data]]</f>
        <v>36334</v>
      </c>
      <c r="D1064" s="125" t="str">
        <f t="shared" si="56"/>
        <v>↓</v>
      </c>
      <c r="E1064" s="126">
        <f>Tabela5[[#This Row],[Decisão Selic]]</f>
        <v>21</v>
      </c>
      <c r="F1064" s="127" t="s">
        <v>59</v>
      </c>
      <c r="G1064" s="128">
        <f>Tabela5[[#This Row],[Decisão Selic]]-M1065</f>
        <v>-1</v>
      </c>
      <c r="H1064" s="129" t="str">
        <f>IF(Tabela5[[#This Row],[Placar]]="Unanimidade","Unan.",Tabela5[[#This Row],[Placar]])</f>
        <v>Unan.</v>
      </c>
      <c r="I1064" s="130"/>
      <c r="J1064" s="151"/>
      <c r="K1064" s="75">
        <v>36</v>
      </c>
      <c r="L1064" s="76">
        <v>36334</v>
      </c>
      <c r="M1064" s="105">
        <v>21</v>
      </c>
      <c r="N1064" s="105">
        <v>-1</v>
      </c>
      <c r="O1064" s="101" t="s">
        <v>60</v>
      </c>
      <c r="P1064" s="106"/>
      <c r="Q1064" s="107">
        <v>-1</v>
      </c>
      <c r="R1064" s="108">
        <f t="shared" si="53"/>
        <v>0</v>
      </c>
      <c r="S1064" s="8">
        <f>1-Português!$T1064</f>
        <v>1</v>
      </c>
      <c r="T1064" s="8">
        <f>IF(Português!$R1064&lt;&gt;0,1,0)</f>
        <v>0</v>
      </c>
      <c r="U1064" s="135"/>
      <c r="V1064" s="135"/>
      <c r="Y1064" s="20"/>
    </row>
    <row r="1065" spans="1:42" ht="32.1" customHeight="1" thickBot="1" x14ac:dyDescent="0.3">
      <c r="A1065" s="151"/>
      <c r="B1065" s="123"/>
      <c r="C1065" s="124">
        <f>Tabela5[[#This Row],[Data]]</f>
        <v>36319</v>
      </c>
      <c r="D1065" s="125" t="str">
        <f t="shared" si="56"/>
        <v>↓</v>
      </c>
      <c r="E1065" s="126">
        <f>Tabela5[[#This Row],[Decisão Selic]]</f>
        <v>22</v>
      </c>
      <c r="F1065" s="127" t="s">
        <v>59</v>
      </c>
      <c r="G1065" s="128">
        <f>Tabela5[[#This Row],[Decisão Selic]]-M1066</f>
        <v>-1.5</v>
      </c>
      <c r="H1065" s="129" t="s">
        <v>75</v>
      </c>
      <c r="I1065" s="130"/>
      <c r="J1065" s="151"/>
      <c r="K1065" s="87"/>
      <c r="L1065" s="88">
        <v>36319</v>
      </c>
      <c r="M1065" s="101">
        <v>22</v>
      </c>
      <c r="N1065" s="101">
        <v>-1.5</v>
      </c>
      <c r="O1065" s="101" t="s">
        <v>76</v>
      </c>
      <c r="P1065" s="102"/>
      <c r="Q1065" s="103">
        <v>-1.5</v>
      </c>
      <c r="R1065" s="104">
        <v>0</v>
      </c>
      <c r="S1065" s="14">
        <f>1-Português!$T1065</f>
        <v>1</v>
      </c>
      <c r="T1065" s="14">
        <f>IF(Português!$R1065&lt;&gt;0,1,0)</f>
        <v>0</v>
      </c>
      <c r="U1065" s="135"/>
      <c r="V1065" s="135"/>
      <c r="Y1065" s="12"/>
      <c r="AA1065" s="196" t="s">
        <v>82</v>
      </c>
      <c r="AB1065" s="196"/>
      <c r="AC1065" s="196"/>
      <c r="AD1065" s="196"/>
      <c r="AE1065" s="196"/>
      <c r="AF1065" s="196"/>
      <c r="AG1065" s="196"/>
      <c r="AH1065" s="196"/>
      <c r="AI1065" s="196"/>
      <c r="AJ1065" s="196"/>
      <c r="AK1065" s="196"/>
      <c r="AL1065" s="196"/>
      <c r="AM1065" s="196"/>
      <c r="AN1065" s="196"/>
      <c r="AO1065" s="196"/>
    </row>
    <row r="1066" spans="1:42" ht="32.1" customHeight="1" thickBot="1" x14ac:dyDescent="0.35">
      <c r="A1066" s="151"/>
      <c r="B1066" s="123">
        <f>Tabela5[[#This Row],[Reunião]]</f>
        <v>35</v>
      </c>
      <c r="C1066" s="124">
        <f>Tabela5[[#This Row],[Data]]</f>
        <v>36299</v>
      </c>
      <c r="D1066" s="125" t="str">
        <f t="shared" ref="D1066:D1067" si="57">IF(M1066=M1067,"→",IF(M1066&gt;M1067,"↑","↓"))</f>
        <v>↓</v>
      </c>
      <c r="E1066" s="126">
        <f>Tabela5[[#This Row],[Decisão Selic]]</f>
        <v>23.5</v>
      </c>
      <c r="F1066" s="127" t="s">
        <v>59</v>
      </c>
      <c r="G1066" s="128">
        <f>Tabela5[[#This Row],[Decisão Selic]]-M1067</f>
        <v>-3.5</v>
      </c>
      <c r="H1066" s="129" t="str">
        <f>IF(Tabela5[[#This Row],[Placar]]="Unanimidade","Unan.",Tabela5[[#This Row],[Placar]])</f>
        <v>Unan.</v>
      </c>
      <c r="I1066" s="130"/>
      <c r="J1066" s="151"/>
      <c r="K1066" s="75">
        <v>35</v>
      </c>
      <c r="L1066" s="76">
        <v>36299</v>
      </c>
      <c r="M1066" s="105">
        <v>23.5</v>
      </c>
      <c r="N1066" s="105">
        <v>-3.5</v>
      </c>
      <c r="O1066" s="101" t="s">
        <v>60</v>
      </c>
      <c r="P1066" s="106"/>
      <c r="Q1066" s="107">
        <v>-3.5</v>
      </c>
      <c r="R1066" s="108">
        <f t="shared" si="53"/>
        <v>0</v>
      </c>
      <c r="S1066" s="8">
        <f>1-Português!$T1066</f>
        <v>1</v>
      </c>
      <c r="T1066" s="8">
        <f>IF(Português!$R1066&lt;&gt;0,1,0)</f>
        <v>0</v>
      </c>
      <c r="U1066" s="135"/>
      <c r="V1066" s="135"/>
      <c r="Y1066" s="20"/>
    </row>
    <row r="1067" spans="1:42" ht="32.1" customHeight="1" thickBot="1" x14ac:dyDescent="0.3">
      <c r="A1067" s="151"/>
      <c r="B1067" s="123"/>
      <c r="C1067" s="124">
        <f>Tabela5[[#This Row],[Data]]</f>
        <v>36292</v>
      </c>
      <c r="D1067" s="125" t="str">
        <f t="shared" si="57"/>
        <v>↓</v>
      </c>
      <c r="E1067" s="126">
        <f>Tabela5[[#This Row],[Decisão Selic]]</f>
        <v>27</v>
      </c>
      <c r="F1067" s="127" t="s">
        <v>59</v>
      </c>
      <c r="G1067" s="128">
        <f>Tabela5[[#This Row],[Decisão Selic]]-M1068</f>
        <v>-2.5</v>
      </c>
      <c r="H1067" s="129" t="s">
        <v>75</v>
      </c>
      <c r="I1067" s="130"/>
      <c r="J1067" s="151"/>
      <c r="K1067" s="75"/>
      <c r="L1067" s="76">
        <v>36292</v>
      </c>
      <c r="M1067" s="105">
        <v>27</v>
      </c>
      <c r="N1067" s="105">
        <v>-2.5</v>
      </c>
      <c r="O1067" s="101" t="s">
        <v>76</v>
      </c>
      <c r="P1067" s="102"/>
      <c r="Q1067" s="107">
        <v>-2.5</v>
      </c>
      <c r="R1067" s="108">
        <v>0</v>
      </c>
      <c r="S1067" s="14">
        <f>1-Português!$T1067</f>
        <v>1</v>
      </c>
      <c r="T1067" s="14">
        <f>IF(Português!$R1067&lt;&gt;0,1,0)</f>
        <v>0</v>
      </c>
      <c r="U1067" s="135"/>
      <c r="V1067" s="135"/>
      <c r="Y1067" s="12"/>
      <c r="AA1067" s="196" t="s">
        <v>83</v>
      </c>
      <c r="AB1067" s="196"/>
      <c r="AC1067" s="196"/>
      <c r="AD1067" s="196"/>
      <c r="AE1067" s="196"/>
      <c r="AF1067" s="196"/>
      <c r="AG1067" s="196"/>
      <c r="AH1067" s="196"/>
      <c r="AI1067" s="196"/>
      <c r="AJ1067" s="196"/>
      <c r="AK1067" s="196"/>
      <c r="AL1067" s="196"/>
      <c r="AM1067" s="196"/>
      <c r="AN1067" s="196"/>
      <c r="AO1067" s="196"/>
      <c r="AP1067" s="196"/>
    </row>
    <row r="1068" spans="1:42" ht="32.1" customHeight="1" thickBot="1" x14ac:dyDescent="0.3">
      <c r="A1068" s="151"/>
      <c r="B1068" s="123"/>
      <c r="C1068" s="124">
        <f>Tabela5[[#This Row],[Data]]</f>
        <v>36287</v>
      </c>
      <c r="D1068" s="125" t="str">
        <f t="shared" ref="D1068:D1069" si="58">IF(M1068=M1069,"→",IF(M1068&gt;M1069,"↑","↓"))</f>
        <v>↓</v>
      </c>
      <c r="E1068" s="126">
        <f>Tabela5[[#This Row],[Decisão Selic]]</f>
        <v>29.5</v>
      </c>
      <c r="F1068" s="127" t="s">
        <v>59</v>
      </c>
      <c r="G1068" s="128">
        <f>Tabela5[[#This Row],[Decisão Selic]]-M1069</f>
        <v>-2.5</v>
      </c>
      <c r="H1068" s="129" t="s">
        <v>75</v>
      </c>
      <c r="I1068" s="130"/>
      <c r="J1068" s="151"/>
      <c r="K1068" s="87"/>
      <c r="L1068" s="88">
        <v>36287</v>
      </c>
      <c r="M1068" s="101">
        <v>29.5</v>
      </c>
      <c r="N1068" s="101">
        <v>-2.5</v>
      </c>
      <c r="O1068" s="101" t="s">
        <v>76</v>
      </c>
      <c r="P1068" s="102"/>
      <c r="Q1068" s="103">
        <v>-2.5</v>
      </c>
      <c r="R1068" s="104">
        <v>0</v>
      </c>
      <c r="S1068" s="14">
        <f>1-Português!$T1068</f>
        <v>1</v>
      </c>
      <c r="T1068" s="14">
        <f>IF(Português!$R1068&lt;&gt;0,1,0)</f>
        <v>0</v>
      </c>
      <c r="U1068" s="135"/>
      <c r="V1068" s="135"/>
      <c r="Y1068" s="12"/>
      <c r="AA1068" s="196"/>
      <c r="AB1068" s="196"/>
      <c r="AC1068" s="196"/>
      <c r="AD1068" s="196"/>
      <c r="AE1068" s="196"/>
      <c r="AF1068" s="196"/>
      <c r="AG1068" s="196"/>
      <c r="AH1068" s="196"/>
      <c r="AI1068" s="196"/>
      <c r="AJ1068" s="196"/>
      <c r="AK1068" s="196"/>
      <c r="AL1068" s="196"/>
      <c r="AM1068" s="196"/>
      <c r="AN1068" s="196"/>
      <c r="AO1068" s="196"/>
      <c r="AP1068" s="196"/>
    </row>
    <row r="1069" spans="1:42" ht="32.1" customHeight="1" thickBot="1" x14ac:dyDescent="0.3">
      <c r="A1069" s="151"/>
      <c r="B1069" s="123"/>
      <c r="C1069" s="124">
        <f>Tabela5[[#This Row],[Data]]</f>
        <v>36278</v>
      </c>
      <c r="D1069" s="125" t="str">
        <f t="shared" si="58"/>
        <v>↓</v>
      </c>
      <c r="E1069" s="126">
        <f>Tabela5[[#This Row],[Decisão Selic]]</f>
        <v>32</v>
      </c>
      <c r="F1069" s="127" t="s">
        <v>59</v>
      </c>
      <c r="G1069" s="128">
        <f>Tabela5[[#This Row],[Decisão Selic]]-M1070</f>
        <v>-2</v>
      </c>
      <c r="H1069" s="129" t="s">
        <v>75</v>
      </c>
      <c r="I1069" s="130"/>
      <c r="J1069" s="151"/>
      <c r="K1069" s="81"/>
      <c r="L1069" s="82">
        <v>36278</v>
      </c>
      <c r="M1069" s="109">
        <v>32</v>
      </c>
      <c r="N1069" s="109">
        <v>-2</v>
      </c>
      <c r="O1069" s="101" t="s">
        <v>76</v>
      </c>
      <c r="P1069" s="102"/>
      <c r="Q1069" s="111">
        <v>-2</v>
      </c>
      <c r="R1069" s="112">
        <v>0</v>
      </c>
      <c r="S1069" s="14">
        <f>1-Português!$T1069</f>
        <v>1</v>
      </c>
      <c r="T1069" s="14">
        <f>IF(Português!$R1069&lt;&gt;0,1,0)</f>
        <v>0</v>
      </c>
      <c r="U1069" s="135"/>
      <c r="V1069" s="135"/>
      <c r="Y1069" s="12"/>
      <c r="AA1069" s="196"/>
      <c r="AB1069" s="196"/>
      <c r="AC1069" s="196"/>
      <c r="AD1069" s="196"/>
      <c r="AE1069" s="196"/>
      <c r="AF1069" s="196"/>
      <c r="AG1069" s="196"/>
      <c r="AH1069" s="196"/>
      <c r="AI1069" s="196"/>
      <c r="AJ1069" s="196"/>
      <c r="AK1069" s="196"/>
      <c r="AL1069" s="196"/>
      <c r="AM1069" s="196"/>
      <c r="AN1069" s="196"/>
      <c r="AO1069" s="196"/>
      <c r="AP1069" s="196"/>
    </row>
    <row r="1070" spans="1:42" ht="32.1" customHeight="1" thickBot="1" x14ac:dyDescent="0.35">
      <c r="A1070" s="151"/>
      <c r="B1070" s="123">
        <f>Tabela5[[#This Row],[Reunião]]</f>
        <v>34</v>
      </c>
      <c r="C1070" s="124">
        <f>Tabela5[[#This Row],[Data]]</f>
        <v>36264</v>
      </c>
      <c r="D1070" s="125" t="str">
        <f t="shared" ref="D1070:D1071" si="59">IF(M1070=M1071,"→",IF(M1070&gt;M1071,"↑","↓"))</f>
        <v>↓</v>
      </c>
      <c r="E1070" s="126">
        <f>Tabela5[[#This Row],[Decisão Selic]]</f>
        <v>34</v>
      </c>
      <c r="F1070" s="127" t="s">
        <v>59</v>
      </c>
      <c r="G1070" s="128">
        <f>Tabela5[[#This Row],[Decisão Selic]]-M1071</f>
        <v>-5.5</v>
      </c>
      <c r="H1070" s="129" t="str">
        <f>IF(Tabela5[[#This Row],[Placar]]="Unanimidade","Unan.",Tabela5[[#This Row],[Placar]])</f>
        <v>Unan.</v>
      </c>
      <c r="I1070" s="130"/>
      <c r="J1070" s="151"/>
      <c r="K1070" s="78">
        <v>34</v>
      </c>
      <c r="L1070" s="79">
        <v>36264</v>
      </c>
      <c r="M1070" s="113">
        <v>34</v>
      </c>
      <c r="N1070" s="113">
        <v>-5.5</v>
      </c>
      <c r="O1070" s="101" t="s">
        <v>60</v>
      </c>
      <c r="P1070" s="114"/>
      <c r="Q1070" s="115">
        <v>-5.5</v>
      </c>
      <c r="R1070" s="116">
        <f t="shared" si="53"/>
        <v>0</v>
      </c>
      <c r="S1070" s="8">
        <f>1-Português!$T1070</f>
        <v>1</v>
      </c>
      <c r="T1070" s="8">
        <f>IF(Português!$R1070&lt;&gt;0,1,0)</f>
        <v>0</v>
      </c>
      <c r="U1070" s="135"/>
      <c r="V1070" s="135"/>
      <c r="Y1070" s="20"/>
    </row>
    <row r="1071" spans="1:42" ht="32.1" customHeight="1" thickBot="1" x14ac:dyDescent="0.3">
      <c r="A1071" s="151"/>
      <c r="B1071" s="123"/>
      <c r="C1071" s="124">
        <f>Tabela5[[#This Row],[Data]]</f>
        <v>36255</v>
      </c>
      <c r="D1071" s="125" t="str">
        <f t="shared" si="59"/>
        <v>↓</v>
      </c>
      <c r="E1071" s="126">
        <f>Tabela5[[#This Row],[Decisão Selic]]</f>
        <v>39.5</v>
      </c>
      <c r="F1071" s="127" t="s">
        <v>59</v>
      </c>
      <c r="G1071" s="128">
        <f>Tabela5[[#This Row],[Decisão Selic]]-M1072</f>
        <v>-2.5</v>
      </c>
      <c r="H1071" s="129" t="s">
        <v>75</v>
      </c>
      <c r="I1071" s="130"/>
      <c r="J1071" s="151"/>
      <c r="K1071" s="87"/>
      <c r="L1071" s="88">
        <v>36255</v>
      </c>
      <c r="M1071" s="101">
        <v>39.5</v>
      </c>
      <c r="N1071" s="101">
        <v>-2.5</v>
      </c>
      <c r="O1071" s="101" t="s">
        <v>76</v>
      </c>
      <c r="P1071" s="102"/>
      <c r="Q1071" s="103">
        <v>-2.5</v>
      </c>
      <c r="R1071" s="104">
        <v>0</v>
      </c>
      <c r="S1071" s="14">
        <f>1-Português!$T1071</f>
        <v>1</v>
      </c>
      <c r="T1071" s="14">
        <f>IF(Português!$R1071&lt;&gt;0,1,0)</f>
        <v>0</v>
      </c>
      <c r="U1071" s="135"/>
      <c r="V1071" s="135"/>
      <c r="Y1071" s="12"/>
      <c r="AA1071" s="198" t="s">
        <v>84</v>
      </c>
      <c r="AB1071" s="198"/>
      <c r="AC1071" s="198"/>
      <c r="AD1071" s="198"/>
      <c r="AE1071" s="198"/>
      <c r="AF1071" s="198"/>
      <c r="AG1071" s="198"/>
      <c r="AH1071" s="198"/>
      <c r="AI1071" s="198"/>
      <c r="AJ1071" s="198"/>
      <c r="AK1071" s="198"/>
      <c r="AL1071" s="198"/>
      <c r="AM1071" s="198"/>
      <c r="AN1071" s="198"/>
      <c r="AO1071" s="198"/>
      <c r="AP1071" s="198"/>
    </row>
    <row r="1072" spans="1:42" ht="32.1" customHeight="1" thickBot="1" x14ac:dyDescent="0.3">
      <c r="A1072" s="151"/>
      <c r="B1072" s="123"/>
      <c r="C1072" s="124">
        <f>Tabela5[[#This Row],[Data]]</f>
        <v>36244</v>
      </c>
      <c r="D1072" s="125" t="str">
        <f t="shared" ref="D1072" si="60">IF(M1072=M1073,"→",IF(M1072&gt;M1073,"↑","↓"))</f>
        <v>↓</v>
      </c>
      <c r="E1072" s="126">
        <f>Tabela5[[#This Row],[Decisão Selic]]</f>
        <v>42</v>
      </c>
      <c r="F1072" s="127" t="s">
        <v>59</v>
      </c>
      <c r="G1072" s="128">
        <f>Tabela5[[#This Row],[Decisão Selic]]-M1073</f>
        <v>-3</v>
      </c>
      <c r="H1072" s="129" t="s">
        <v>75</v>
      </c>
      <c r="I1072" s="130"/>
      <c r="J1072" s="151"/>
      <c r="K1072" s="87"/>
      <c r="L1072" s="88">
        <v>36244</v>
      </c>
      <c r="M1072" s="101">
        <v>42</v>
      </c>
      <c r="N1072" s="101">
        <v>-3</v>
      </c>
      <c r="O1072" s="101" t="s">
        <v>76</v>
      </c>
      <c r="P1072" s="102"/>
      <c r="Q1072" s="103">
        <v>-3</v>
      </c>
      <c r="R1072" s="104">
        <v>0</v>
      </c>
      <c r="S1072" s="14">
        <f>1-Português!$T1072</f>
        <v>1</v>
      </c>
      <c r="T1072" s="14">
        <f>IF(Português!$R1072&lt;&gt;0,1,0)</f>
        <v>0</v>
      </c>
      <c r="U1072" s="135"/>
      <c r="V1072" s="135"/>
      <c r="Y1072" s="73"/>
      <c r="AA1072" s="198"/>
      <c r="AB1072" s="198"/>
      <c r="AC1072" s="198"/>
      <c r="AD1072" s="198"/>
      <c r="AE1072" s="198"/>
      <c r="AF1072" s="198"/>
      <c r="AG1072" s="198"/>
      <c r="AH1072" s="198"/>
      <c r="AI1072" s="198"/>
      <c r="AJ1072" s="198"/>
      <c r="AK1072" s="198"/>
      <c r="AL1072" s="198"/>
      <c r="AM1072" s="198"/>
      <c r="AN1072" s="198"/>
      <c r="AO1072" s="198"/>
      <c r="AP1072" s="198"/>
    </row>
    <row r="1073" spans="1:42" ht="32.1" customHeight="1" thickBot="1" x14ac:dyDescent="0.3">
      <c r="A1073" s="151"/>
      <c r="B1073" s="123">
        <f>Tabela5[[#This Row],[Reunião]]</f>
        <v>33</v>
      </c>
      <c r="C1073" s="124">
        <f>Tabela5[[#This Row],[Data]]</f>
        <v>36223</v>
      </c>
      <c r="D1073" s="125" t="str">
        <f t="shared" ref="D1073" si="61">IF(M1073=M1074,"→",IF(M1073&gt;M1074,"↑","↓"))</f>
        <v>↑</v>
      </c>
      <c r="E1073" s="126">
        <f>Tabela5[[#This Row],[Decisão Selic]]</f>
        <v>45</v>
      </c>
      <c r="F1073" s="127" t="s">
        <v>59</v>
      </c>
      <c r="G1073" s="133" t="s">
        <v>69</v>
      </c>
      <c r="H1073" s="129" t="str">
        <f>IF(Tabela5[[#This Row],[Placar]]="Unanimidade","Unan.",Tabela5[[#This Row],[Placar]])</f>
        <v>Unan.</v>
      </c>
      <c r="I1073" s="130"/>
      <c r="J1073" s="151"/>
      <c r="K1073" s="81">
        <v>33</v>
      </c>
      <c r="L1073" s="82">
        <v>36223</v>
      </c>
      <c r="M1073" s="109">
        <v>45</v>
      </c>
      <c r="N1073" s="120" t="s">
        <v>69</v>
      </c>
      <c r="O1073" s="101" t="s">
        <v>60</v>
      </c>
      <c r="P1073" s="110"/>
      <c r="Q1073" s="121" t="s">
        <v>69</v>
      </c>
      <c r="R1073" s="112">
        <v>0</v>
      </c>
      <c r="S1073" s="8">
        <f>1-Português!$T1073</f>
        <v>1</v>
      </c>
      <c r="T1073" s="8">
        <f>IF(Português!$R1073&lt;&gt;0,1,0)</f>
        <v>0</v>
      </c>
      <c r="U1073" s="135"/>
      <c r="V1073" s="135"/>
      <c r="Y1073" s="13"/>
      <c r="AA1073" s="198" t="s">
        <v>85</v>
      </c>
      <c r="AB1073" s="198"/>
      <c r="AC1073" s="198"/>
      <c r="AD1073" s="198"/>
      <c r="AE1073" s="198"/>
      <c r="AF1073" s="198"/>
      <c r="AG1073" s="198"/>
      <c r="AH1073" s="198"/>
      <c r="AI1073" s="198"/>
      <c r="AJ1073" s="198"/>
      <c r="AK1073" s="198"/>
      <c r="AL1073" s="198"/>
      <c r="AM1073" s="198"/>
      <c r="AN1073" s="198"/>
      <c r="AO1073" s="198"/>
    </row>
    <row r="1074" spans="1:42" ht="32.1" customHeight="1" thickBot="1" x14ac:dyDescent="0.3">
      <c r="A1074" s="151"/>
      <c r="B1074" s="123">
        <f>Tabela5[[#This Row],[Reunião]]</f>
        <v>32</v>
      </c>
      <c r="C1074" s="124">
        <f>Tabela5[[#This Row],[Data]]</f>
        <v>36178</v>
      </c>
      <c r="D1074" s="125" t="str">
        <f t="shared" ref="D1074:D1082" si="62">IF(M1074=M1075,"→",IF(M1074&gt;M1075,"↑","↓"))</f>
        <v>↓</v>
      </c>
      <c r="E1074" s="126">
        <f>Tabela5[[#This Row],[Decisão Selic]]</f>
        <v>25</v>
      </c>
      <c r="F1074" s="127" t="s">
        <v>59</v>
      </c>
      <c r="G1074" s="128">
        <f>Tabela5[[#This Row],[Decisão Selic]]-M1075</f>
        <v>-4</v>
      </c>
      <c r="H1074" s="129" t="str">
        <f>IF(Tabela5[[#This Row],[Placar]]="Unanimidade","Unan.",Tabela5[[#This Row],[Placar]])</f>
        <v>Unan.</v>
      </c>
      <c r="I1074" s="130"/>
      <c r="J1074" s="151"/>
      <c r="K1074" s="87">
        <v>32</v>
      </c>
      <c r="L1074" s="88">
        <v>36178</v>
      </c>
      <c r="M1074" s="101">
        <v>25</v>
      </c>
      <c r="N1074" s="101">
        <v>-4</v>
      </c>
      <c r="O1074" s="101" t="s">
        <v>60</v>
      </c>
      <c r="P1074" s="102"/>
      <c r="Q1074" s="103">
        <v>-4</v>
      </c>
      <c r="R1074" s="104">
        <f t="shared" si="53"/>
        <v>0</v>
      </c>
      <c r="S1074" s="8">
        <f>1-Português!$T1074</f>
        <v>1</v>
      </c>
      <c r="T1074" s="8">
        <f>IF(Português!$R1074&lt;&gt;0,1,0)</f>
        <v>0</v>
      </c>
      <c r="U1074" s="135"/>
      <c r="V1074" s="135"/>
      <c r="Y1074" s="20"/>
      <c r="AA1074" s="15"/>
      <c r="AB1074" s="15"/>
      <c r="AC1074" s="15"/>
      <c r="AD1074" s="15"/>
      <c r="AE1074" s="15"/>
      <c r="AF1074" s="15"/>
      <c r="AG1074" s="15"/>
      <c r="AH1074" s="15"/>
      <c r="AI1074" s="15"/>
      <c r="AJ1074" s="15"/>
      <c r="AK1074" s="15"/>
      <c r="AL1074" s="15"/>
      <c r="AM1074" s="15"/>
      <c r="AN1074" s="15"/>
      <c r="AO1074" s="15"/>
    </row>
    <row r="1075" spans="1:42" ht="32.1" customHeight="1" thickBot="1" x14ac:dyDescent="0.35">
      <c r="A1075" s="151"/>
      <c r="B1075" s="123">
        <f>Tabela5[[#This Row],[Reunião]]</f>
        <v>31</v>
      </c>
      <c r="C1075" s="124">
        <f>Tabela5[[#This Row],[Data]]</f>
        <v>36145</v>
      </c>
      <c r="D1075" s="125" t="str">
        <f t="shared" si="62"/>
        <v>↑</v>
      </c>
      <c r="E1075" s="126">
        <f>Tabela5[[#This Row],[Decisão Selic]]</f>
        <v>29</v>
      </c>
      <c r="F1075" s="127" t="s">
        <v>59</v>
      </c>
      <c r="G1075" s="128">
        <f>Tabela5[[#This Row],[Decisão Selic]]-M1076</f>
        <v>10</v>
      </c>
      <c r="H1075" s="129" t="str">
        <f>IF(Tabela5[[#This Row],[Placar]]="Unanimidade","Unan.",Tabela5[[#This Row],[Placar]])</f>
        <v>Unan.</v>
      </c>
      <c r="I1075" s="130"/>
      <c r="J1075" s="151"/>
      <c r="K1075" s="87">
        <v>31</v>
      </c>
      <c r="L1075" s="88">
        <v>36145</v>
      </c>
      <c r="M1075" s="101">
        <v>29</v>
      </c>
      <c r="N1075" s="101">
        <v>10</v>
      </c>
      <c r="O1075" s="101" t="s">
        <v>60</v>
      </c>
      <c r="P1075" s="102"/>
      <c r="Q1075" s="103">
        <v>10</v>
      </c>
      <c r="R1075" s="104">
        <f t="shared" si="53"/>
        <v>0</v>
      </c>
      <c r="S1075" s="8">
        <f>1-Português!$T1075</f>
        <v>1</v>
      </c>
      <c r="T1075" s="8">
        <f>IF(Português!$R1075&lt;&gt;0,1,0)</f>
        <v>0</v>
      </c>
      <c r="U1075" s="135"/>
      <c r="V1075" s="135"/>
      <c r="Y1075" s="3"/>
    </row>
    <row r="1076" spans="1:42" ht="32.1" customHeight="1" thickBot="1" x14ac:dyDescent="0.35">
      <c r="A1076" s="151"/>
      <c r="B1076" s="123">
        <f>Tabela5[[#This Row],[Reunião]]</f>
        <v>30</v>
      </c>
      <c r="C1076" s="124">
        <f>Tabela5[[#This Row],[Data]]</f>
        <v>36110</v>
      </c>
      <c r="D1076" s="125" t="str">
        <f t="shared" si="62"/>
        <v>→</v>
      </c>
      <c r="E1076" s="126">
        <f>Tabela5[[#This Row],[Decisão Selic]]</f>
        <v>19</v>
      </c>
      <c r="F1076" s="127" t="s">
        <v>59</v>
      </c>
      <c r="G1076" s="128">
        <f>Tabela5[[#This Row],[Decisão Selic]]-M1077</f>
        <v>0</v>
      </c>
      <c r="H1076" s="129" t="str">
        <f>IF(Tabela5[[#This Row],[Placar]]="Unanimidade","Unan.",Tabela5[[#This Row],[Placar]])</f>
        <v>Unan.</v>
      </c>
      <c r="I1076" s="130"/>
      <c r="J1076" s="151"/>
      <c r="K1076" s="87">
        <v>30</v>
      </c>
      <c r="L1076" s="88">
        <v>36110</v>
      </c>
      <c r="M1076" s="101">
        <v>19</v>
      </c>
      <c r="N1076" s="101">
        <v>0</v>
      </c>
      <c r="O1076" s="101" t="s">
        <v>60</v>
      </c>
      <c r="P1076" s="102"/>
      <c r="Q1076" s="103">
        <v>0</v>
      </c>
      <c r="R1076" s="104">
        <f t="shared" si="53"/>
        <v>0</v>
      </c>
      <c r="S1076" s="8">
        <f>1-Português!$T1076</f>
        <v>1</v>
      </c>
      <c r="T1076" s="8">
        <f>IF(Português!$R1076&lt;&gt;0,1,0)</f>
        <v>0</v>
      </c>
      <c r="U1076" s="135"/>
      <c r="V1076" s="135"/>
      <c r="Y1076" s="3"/>
    </row>
    <row r="1077" spans="1:42" ht="32.1" customHeight="1" thickBot="1" x14ac:dyDescent="0.35">
      <c r="A1077" s="151"/>
      <c r="B1077" s="123">
        <f>Tabela5[[#This Row],[Reunião]]</f>
        <v>29</v>
      </c>
      <c r="C1077" s="124">
        <f>Tabela5[[#This Row],[Data]]</f>
        <v>36075</v>
      </c>
      <c r="D1077" s="125" t="str">
        <f t="shared" si="62"/>
        <v>→</v>
      </c>
      <c r="E1077" s="126">
        <f>Tabela5[[#This Row],[Decisão Selic]]</f>
        <v>19</v>
      </c>
      <c r="F1077" s="127" t="s">
        <v>59</v>
      </c>
      <c r="G1077" s="128">
        <f>Tabela5[[#This Row],[Decisão Selic]]-M1078</f>
        <v>0</v>
      </c>
      <c r="H1077" s="129" t="str">
        <f>IF(Tabela5[[#This Row],[Placar]]="Unanimidade","Unan.",Tabela5[[#This Row],[Placar]])</f>
        <v>Unan.</v>
      </c>
      <c r="I1077" s="130"/>
      <c r="J1077" s="151"/>
      <c r="K1077" s="87">
        <v>29</v>
      </c>
      <c r="L1077" s="88">
        <v>36075</v>
      </c>
      <c r="M1077" s="101">
        <v>19</v>
      </c>
      <c r="N1077" s="101">
        <v>0</v>
      </c>
      <c r="O1077" s="101" t="s">
        <v>60</v>
      </c>
      <c r="P1077" s="102"/>
      <c r="Q1077" s="103">
        <v>0</v>
      </c>
      <c r="R1077" s="104">
        <f t="shared" si="53"/>
        <v>0</v>
      </c>
      <c r="S1077" s="8">
        <f>1-Português!$T1077</f>
        <v>1</v>
      </c>
      <c r="T1077" s="8">
        <f>IF(Português!$R1077&lt;&gt;0,1,0)</f>
        <v>0</v>
      </c>
      <c r="U1077" s="135"/>
      <c r="V1077" s="135"/>
      <c r="Y1077" s="3"/>
    </row>
    <row r="1078" spans="1:42" ht="32.1" customHeight="1" thickBot="1" x14ac:dyDescent="0.3">
      <c r="A1078" s="151"/>
      <c r="B1078" s="123">
        <f>Tabela5[[#This Row],[Reunião]]</f>
        <v>28</v>
      </c>
      <c r="C1078" s="124">
        <f>Tabela5[[#This Row],[Data]]</f>
        <v>36048</v>
      </c>
      <c r="D1078" s="125" t="str">
        <f t="shared" si="62"/>
        <v>→</v>
      </c>
      <c r="E1078" s="126">
        <f>Tabela5[[#This Row],[Decisão Selic]]</f>
        <v>19</v>
      </c>
      <c r="F1078" s="127" t="s">
        <v>59</v>
      </c>
      <c r="G1078" s="128">
        <f>Tabela5[[#This Row],[Decisão Selic]]-M1079</f>
        <v>0</v>
      </c>
      <c r="H1078" s="129" t="str">
        <f>IF(Tabela5[[#This Row],[Placar]]="Unanimidade","Unan.",Tabela5[[#This Row],[Placar]])</f>
        <v>Unan.</v>
      </c>
      <c r="I1078" s="130"/>
      <c r="J1078" s="151"/>
      <c r="K1078" s="87">
        <v>28</v>
      </c>
      <c r="L1078" s="88">
        <v>36048</v>
      </c>
      <c r="M1078" s="101">
        <v>19</v>
      </c>
      <c r="N1078" s="101">
        <v>0</v>
      </c>
      <c r="O1078" s="101" t="s">
        <v>60</v>
      </c>
      <c r="P1078" s="102"/>
      <c r="Q1078" s="103">
        <v>0</v>
      </c>
      <c r="R1078" s="104">
        <f t="shared" si="53"/>
        <v>0</v>
      </c>
      <c r="S1078" s="8">
        <f>1-Português!$T1078</f>
        <v>1</v>
      </c>
      <c r="T1078" s="8">
        <f>IF(Português!$R1078&lt;&gt;0,1,0)</f>
        <v>0</v>
      </c>
      <c r="U1078" s="135"/>
      <c r="V1078" s="135"/>
      <c r="Y1078" s="12"/>
      <c r="AA1078" s="196" t="s">
        <v>86</v>
      </c>
      <c r="AB1078" s="196"/>
      <c r="AC1078" s="196"/>
      <c r="AD1078" s="196"/>
      <c r="AE1078" s="196"/>
      <c r="AF1078" s="196"/>
      <c r="AG1078" s="196"/>
      <c r="AH1078" s="196"/>
      <c r="AI1078" s="196"/>
      <c r="AJ1078" s="196"/>
      <c r="AK1078" s="196"/>
      <c r="AL1078" s="196"/>
      <c r="AM1078" s="196"/>
      <c r="AN1078" s="196"/>
      <c r="AO1078" s="196"/>
      <c r="AP1078" s="196"/>
    </row>
    <row r="1079" spans="1:42" ht="32.1" customHeight="1" thickBot="1" x14ac:dyDescent="0.35">
      <c r="A1079" s="151"/>
      <c r="B1079" s="123">
        <f>Tabela5[[#This Row],[Reunião]]</f>
        <v>27</v>
      </c>
      <c r="C1079" s="124">
        <f>Tabela5[[#This Row],[Data]]</f>
        <v>36040</v>
      </c>
      <c r="D1079" s="125" t="str">
        <f t="shared" si="62"/>
        <v>↓</v>
      </c>
      <c r="E1079" s="126">
        <f>Tabela5[[#This Row],[Decisão Selic]]</f>
        <v>19</v>
      </c>
      <c r="F1079" s="127" t="s">
        <v>59</v>
      </c>
      <c r="G1079" s="128">
        <f>Tabela5[[#This Row],[Decisão Selic]]-M1080</f>
        <v>-0.75</v>
      </c>
      <c r="H1079" s="129" t="str">
        <f>IF(Tabela5[[#This Row],[Placar]]="Unanimidade","Unan.",Tabela5[[#This Row],[Placar]])</f>
        <v>Unan.</v>
      </c>
      <c r="I1079" s="130"/>
      <c r="J1079" s="151"/>
      <c r="K1079" s="87">
        <v>27</v>
      </c>
      <c r="L1079" s="88">
        <v>36040</v>
      </c>
      <c r="M1079" s="101">
        <v>19</v>
      </c>
      <c r="N1079" s="101">
        <v>-0.75</v>
      </c>
      <c r="O1079" s="101" t="s">
        <v>60</v>
      </c>
      <c r="P1079" s="102"/>
      <c r="Q1079" s="103">
        <v>-0.75</v>
      </c>
      <c r="R1079" s="104">
        <f t="shared" si="53"/>
        <v>0</v>
      </c>
      <c r="S1079" s="8">
        <f>1-Português!$T1079</f>
        <v>1</v>
      </c>
      <c r="T1079" s="8">
        <f>IF(Português!$R1079&lt;&gt;0,1,0)</f>
        <v>0</v>
      </c>
      <c r="U1079" s="135"/>
      <c r="V1079" s="135"/>
      <c r="Y1079" s="3"/>
    </row>
    <row r="1080" spans="1:42" ht="32.1" customHeight="1" thickBot="1" x14ac:dyDescent="0.35">
      <c r="A1080" s="151"/>
      <c r="B1080" s="123">
        <f>Tabela5[[#This Row],[Reunião]]</f>
        <v>26</v>
      </c>
      <c r="C1080" s="124">
        <f>Tabela5[[#This Row],[Data]]</f>
        <v>36005</v>
      </c>
      <c r="D1080" s="125" t="str">
        <f t="shared" si="62"/>
        <v>↓</v>
      </c>
      <c r="E1080" s="126">
        <f>Tabela5[[#This Row],[Decisão Selic]]</f>
        <v>19.75</v>
      </c>
      <c r="F1080" s="127" t="s">
        <v>59</v>
      </c>
      <c r="G1080" s="128">
        <f>Tabela5[[#This Row],[Decisão Selic]]-M1081</f>
        <v>-1.25</v>
      </c>
      <c r="H1080" s="129" t="str">
        <f>IF(Tabela5[[#This Row],[Placar]]="Unanimidade","Unan.",Tabela5[[#This Row],[Placar]])</f>
        <v>Unan.</v>
      </c>
      <c r="I1080" s="130"/>
      <c r="J1080" s="151"/>
      <c r="K1080" s="87">
        <v>26</v>
      </c>
      <c r="L1080" s="88">
        <v>36005</v>
      </c>
      <c r="M1080" s="101">
        <v>19.75</v>
      </c>
      <c r="N1080" s="101">
        <v>-1.25</v>
      </c>
      <c r="O1080" s="101" t="s">
        <v>60</v>
      </c>
      <c r="P1080" s="102"/>
      <c r="Q1080" s="103">
        <v>-1.25</v>
      </c>
      <c r="R1080" s="104">
        <f t="shared" si="53"/>
        <v>0</v>
      </c>
      <c r="S1080" s="8">
        <f>1-Português!$T1080</f>
        <v>1</v>
      </c>
      <c r="T1080" s="8">
        <f>IF(Português!$R1080&lt;&gt;0,1,0)</f>
        <v>0</v>
      </c>
      <c r="U1080" s="135"/>
      <c r="V1080" s="135"/>
      <c r="Y1080" s="3"/>
    </row>
    <row r="1081" spans="1:42" ht="32.1" customHeight="1" thickBot="1" x14ac:dyDescent="0.35">
      <c r="A1081" s="151"/>
      <c r="B1081" s="123">
        <f>Tabela5[[#This Row],[Reunião]]</f>
        <v>25</v>
      </c>
      <c r="C1081" s="124">
        <f>Tabela5[[#This Row],[Data]]</f>
        <v>35970</v>
      </c>
      <c r="D1081" s="125" t="str">
        <f t="shared" si="62"/>
        <v>↓</v>
      </c>
      <c r="E1081" s="126">
        <f>Tabela5[[#This Row],[Decisão Selic]]</f>
        <v>21</v>
      </c>
      <c r="F1081" s="127" t="s">
        <v>59</v>
      </c>
      <c r="G1081" s="128">
        <f>Tabela5[[#This Row],[Decisão Selic]]-M1082</f>
        <v>-0.75</v>
      </c>
      <c r="H1081" s="129" t="str">
        <f>IF(Tabela5[[#This Row],[Placar]]="Unanimidade","Unan.",Tabela5[[#This Row],[Placar]])</f>
        <v>Unan.</v>
      </c>
      <c r="I1081" s="130"/>
      <c r="J1081" s="151"/>
      <c r="K1081" s="87">
        <v>25</v>
      </c>
      <c r="L1081" s="88">
        <v>35970</v>
      </c>
      <c r="M1081" s="101">
        <v>21</v>
      </c>
      <c r="N1081" s="101">
        <v>-0.75</v>
      </c>
      <c r="O1081" s="101" t="s">
        <v>60</v>
      </c>
      <c r="P1081" s="102"/>
      <c r="Q1081" s="103">
        <v>-0.75</v>
      </c>
      <c r="R1081" s="104">
        <f t="shared" si="53"/>
        <v>0</v>
      </c>
      <c r="S1081" s="8">
        <f>1-Português!$T1081</f>
        <v>1</v>
      </c>
      <c r="T1081" s="8">
        <f>IF(Português!$R1081&lt;&gt;0,1,0)</f>
        <v>0</v>
      </c>
      <c r="U1081" s="135"/>
      <c r="V1081" s="135"/>
      <c r="Y1081" s="3"/>
    </row>
    <row r="1082" spans="1:42" ht="32.1" customHeight="1" thickBot="1" x14ac:dyDescent="0.35">
      <c r="A1082" s="151"/>
      <c r="B1082" s="123">
        <f>Tabela5[[#This Row],[Reunião]]</f>
        <v>24</v>
      </c>
      <c r="C1082" s="124">
        <f>Tabela5[[#This Row],[Data]]</f>
        <v>35935</v>
      </c>
      <c r="D1082" s="125" t="str">
        <f t="shared" si="62"/>
        <v>↓</v>
      </c>
      <c r="E1082" s="126">
        <f>Tabela5[[#This Row],[Decisão Selic]]</f>
        <v>21.75</v>
      </c>
      <c r="F1082" s="127" t="s">
        <v>59</v>
      </c>
      <c r="G1082" s="128">
        <f>Tabela5[[#This Row],[Decisão Selic]]-M1083</f>
        <v>-1.5</v>
      </c>
      <c r="H1082" s="129" t="str">
        <f>IF(Tabela5[[#This Row],[Placar]]="Unanimidade","Unan.",Tabela5[[#This Row],[Placar]])</f>
        <v>Unan.</v>
      </c>
      <c r="I1082" s="130"/>
      <c r="J1082" s="151"/>
      <c r="K1082" s="87">
        <v>24</v>
      </c>
      <c r="L1082" s="88">
        <v>35935</v>
      </c>
      <c r="M1082" s="101">
        <v>21.75</v>
      </c>
      <c r="N1082" s="101">
        <v>-1.5</v>
      </c>
      <c r="O1082" s="101" t="s">
        <v>60</v>
      </c>
      <c r="P1082" s="102"/>
      <c r="Q1082" s="103">
        <v>-1.5</v>
      </c>
      <c r="R1082" s="104">
        <f t="shared" si="53"/>
        <v>0</v>
      </c>
      <c r="S1082" s="8">
        <f>1-Português!$T1082</f>
        <v>1</v>
      </c>
      <c r="T1082" s="8">
        <f>IF(Português!$R1082&lt;&gt;0,1,0)</f>
        <v>0</v>
      </c>
      <c r="U1082" s="135"/>
      <c r="V1082" s="135"/>
      <c r="Y1082" s="3"/>
    </row>
    <row r="1083" spans="1:42" ht="32.1" customHeight="1" thickBot="1" x14ac:dyDescent="0.35">
      <c r="A1083" s="151"/>
      <c r="B1083" s="123">
        <f>Tabela5[[#This Row],[Reunião]]</f>
        <v>23</v>
      </c>
      <c r="C1083" s="124">
        <f>Tabela5[[#This Row],[Data]]</f>
        <v>35900</v>
      </c>
      <c r="D1083" s="125" t="str">
        <f t="shared" ref="D1083:D1085" si="63">IF(M1083=M1084,"→",IF(M1083&gt;M1084,"↑","↓"))</f>
        <v>↓</v>
      </c>
      <c r="E1083" s="126">
        <f>Tabela5[[#This Row],[Decisão Selic]]</f>
        <v>23.25</v>
      </c>
      <c r="F1083" s="127" t="s">
        <v>59</v>
      </c>
      <c r="G1083" s="128">
        <f>Tabela5[[#This Row],[Decisão Selic]]-M1084</f>
        <v>-4.75</v>
      </c>
      <c r="H1083" s="129" t="str">
        <f>IF(Tabela5[[#This Row],[Placar]]="Unanimidade","Unan.",Tabela5[[#This Row],[Placar]])</f>
        <v>Unan.</v>
      </c>
      <c r="I1083" s="130"/>
      <c r="J1083" s="151"/>
      <c r="K1083" s="87">
        <v>23</v>
      </c>
      <c r="L1083" s="88">
        <v>35900</v>
      </c>
      <c r="M1083" s="101">
        <v>23.25</v>
      </c>
      <c r="N1083" s="101">
        <v>-4.75</v>
      </c>
      <c r="O1083" s="101" t="s">
        <v>60</v>
      </c>
      <c r="P1083" s="102"/>
      <c r="Q1083" s="103">
        <v>-4.75</v>
      </c>
      <c r="R1083" s="104">
        <f t="shared" si="53"/>
        <v>0</v>
      </c>
      <c r="S1083" s="8">
        <f>1-Português!$T1083</f>
        <v>1</v>
      </c>
      <c r="T1083" s="8">
        <f>IF(Português!$R1083&lt;&gt;0,1,0)</f>
        <v>0</v>
      </c>
      <c r="U1083" s="135"/>
      <c r="V1083" s="135"/>
      <c r="Y1083" s="3"/>
    </row>
    <row r="1084" spans="1:42" ht="32.1" customHeight="1" thickBot="1" x14ac:dyDescent="0.35">
      <c r="A1084" s="151"/>
      <c r="B1084" s="123">
        <f>Tabela5[[#This Row],[Reunião]]</f>
        <v>22</v>
      </c>
      <c r="C1084" s="124">
        <f>Tabela5[[#This Row],[Data]]</f>
        <v>35858</v>
      </c>
      <c r="D1084" s="125" t="str">
        <f t="shared" si="63"/>
        <v>↓</v>
      </c>
      <c r="E1084" s="126">
        <f>Tabela5[[#This Row],[Decisão Selic]]</f>
        <v>28</v>
      </c>
      <c r="F1084" s="127" t="s">
        <v>59</v>
      </c>
      <c r="G1084" s="128">
        <f>Tabela5[[#This Row],[Decisão Selic]]-M1085</f>
        <v>-6.5</v>
      </c>
      <c r="H1084" s="129" t="s">
        <v>87</v>
      </c>
      <c r="I1084" s="130"/>
      <c r="J1084" s="151"/>
      <c r="K1084" s="87">
        <v>22</v>
      </c>
      <c r="L1084" s="88">
        <v>35858</v>
      </c>
      <c r="M1084" s="101">
        <v>28</v>
      </c>
      <c r="N1084" s="101">
        <v>-6.5</v>
      </c>
      <c r="O1084" s="102" t="s">
        <v>87</v>
      </c>
      <c r="P1084" s="102"/>
      <c r="Q1084" s="103">
        <v>-6.5</v>
      </c>
      <c r="R1084" s="104">
        <f t="shared" si="53"/>
        <v>0</v>
      </c>
      <c r="S1084" s="8">
        <f>1-Português!$T1084</f>
        <v>1</v>
      </c>
      <c r="T1084" s="8">
        <f>IF(Português!$R1084&lt;&gt;0,1,0)</f>
        <v>0</v>
      </c>
      <c r="U1084" s="135"/>
      <c r="V1084" s="135"/>
      <c r="Y1084" s="3"/>
      <c r="AB1084" s="15"/>
      <c r="AC1084" s="15"/>
      <c r="AD1084" s="15"/>
      <c r="AE1084" s="15"/>
      <c r="AF1084" s="15"/>
      <c r="AG1084" s="15"/>
    </row>
    <row r="1085" spans="1:42" ht="32.1" customHeight="1" thickBot="1" x14ac:dyDescent="0.3">
      <c r="A1085" s="151"/>
      <c r="B1085" s="123">
        <f>Tabela5[[#This Row],[Reunião]]</f>
        <v>21</v>
      </c>
      <c r="C1085" s="124">
        <f>Tabela5[[#This Row],[Data]]</f>
        <v>35823</v>
      </c>
      <c r="D1085" s="125" t="str">
        <f t="shared" si="63"/>
        <v>↑</v>
      </c>
      <c r="E1085" s="126">
        <f>Tabela5[[#This Row],[Decisão Selic]]</f>
        <v>34.5</v>
      </c>
      <c r="F1085" s="127" t="s">
        <v>59</v>
      </c>
      <c r="G1085" s="128">
        <v>-3.5</v>
      </c>
      <c r="H1085" s="129" t="s">
        <v>87</v>
      </c>
      <c r="I1085" s="130"/>
      <c r="J1085" s="151"/>
      <c r="K1085" s="75">
        <v>21</v>
      </c>
      <c r="L1085" s="76">
        <v>35823</v>
      </c>
      <c r="M1085" s="105">
        <v>34.5</v>
      </c>
      <c r="N1085" s="105">
        <v>-3.5</v>
      </c>
      <c r="O1085" s="102" t="s">
        <v>87</v>
      </c>
      <c r="P1085" s="106"/>
      <c r="Q1085" s="107">
        <v>-3.5</v>
      </c>
      <c r="R1085" s="108">
        <f t="shared" si="53"/>
        <v>0</v>
      </c>
      <c r="S1085" s="19">
        <f>1-Português!$T1085</f>
        <v>1</v>
      </c>
      <c r="T1085" s="19">
        <f>IF(Português!$R1085&lt;&gt;0,1,0)</f>
        <v>0</v>
      </c>
      <c r="U1085" s="135"/>
      <c r="V1085" s="135"/>
      <c r="Y1085" s="74"/>
      <c r="AA1085" s="198" t="s">
        <v>88</v>
      </c>
      <c r="AB1085" s="198"/>
      <c r="AC1085" s="198"/>
      <c r="AD1085" s="198"/>
      <c r="AE1085" s="198"/>
      <c r="AF1085" s="198"/>
      <c r="AG1085" s="198"/>
      <c r="AH1085" s="198"/>
      <c r="AI1085" s="198"/>
      <c r="AJ1085" s="198"/>
      <c r="AK1085" s="198"/>
      <c r="AL1085" s="198"/>
      <c r="AM1085" s="198"/>
      <c r="AN1085" s="198"/>
      <c r="AO1085" s="198"/>
    </row>
    <row r="1086" spans="1:42" ht="14.1" customHeight="1" x14ac:dyDescent="0.25">
      <c r="A1086" s="151"/>
      <c r="B1086" s="151"/>
      <c r="C1086" s="151"/>
      <c r="D1086" s="152"/>
      <c r="E1086" s="152"/>
      <c r="F1086" s="152"/>
      <c r="G1086" s="152"/>
      <c r="H1086" s="151"/>
      <c r="I1086" s="154"/>
      <c r="J1086" s="151"/>
      <c r="K1086" s="156"/>
      <c r="L1086" s="156"/>
      <c r="M1086" s="157"/>
      <c r="N1086" s="156"/>
      <c r="O1086" s="156"/>
      <c r="P1086" s="158"/>
      <c r="Q1086" s="159"/>
      <c r="R1086" s="159"/>
      <c r="S1086" s="11"/>
      <c r="T1086" s="11"/>
      <c r="U1086" s="135"/>
      <c r="V1086" s="135"/>
      <c r="AA1086" s="15"/>
      <c r="AB1086" s="15"/>
      <c r="AC1086" s="15"/>
      <c r="AD1086" s="15"/>
      <c r="AE1086" s="15"/>
      <c r="AF1086" s="15"/>
      <c r="AG1086" s="15"/>
    </row>
    <row r="1087" spans="1:42" ht="16.5" x14ac:dyDescent="0.3">
      <c r="A1087" s="151"/>
      <c r="B1087" s="151"/>
      <c r="C1087" s="151"/>
      <c r="D1087" s="152"/>
      <c r="E1087" s="152"/>
      <c r="F1087" s="152"/>
      <c r="G1087" s="152"/>
      <c r="H1087" s="151"/>
      <c r="I1087" s="154"/>
      <c r="J1087" s="151"/>
      <c r="K1087" s="169" t="s">
        <v>89</v>
      </c>
      <c r="L1087" s="160"/>
      <c r="M1087" s="161"/>
      <c r="N1087" s="160"/>
      <c r="O1087" s="160"/>
      <c r="P1087" s="162"/>
      <c r="Q1087" s="163"/>
      <c r="R1087" s="163"/>
      <c r="S1087" s="11"/>
      <c r="T1087" s="11"/>
      <c r="U1087" s="135"/>
      <c r="V1087" s="135"/>
    </row>
    <row r="1088" spans="1:42" ht="34.5" customHeight="1" x14ac:dyDescent="0.3">
      <c r="A1088" s="151"/>
      <c r="B1088" s="151"/>
      <c r="C1088" s="151"/>
      <c r="D1088" s="152"/>
      <c r="E1088" s="152"/>
      <c r="F1088" s="152"/>
      <c r="G1088" s="152"/>
      <c r="H1088" s="151"/>
      <c r="I1088" s="154"/>
      <c r="J1088" s="151"/>
      <c r="K1088" s="197" t="s">
        <v>90</v>
      </c>
      <c r="L1088" s="197"/>
      <c r="M1088" s="197"/>
      <c r="N1088" s="197"/>
      <c r="O1088" s="197"/>
      <c r="P1088" s="197"/>
      <c r="Q1088" s="197"/>
      <c r="R1088" s="197"/>
      <c r="S1088" s="11"/>
      <c r="T1088" s="11"/>
      <c r="U1088" s="135"/>
      <c r="V1088" s="135"/>
    </row>
    <row r="1089" spans="1:22" ht="28.5" customHeight="1" x14ac:dyDescent="0.3">
      <c r="A1089" s="151"/>
      <c r="B1089" s="151"/>
      <c r="C1089" s="151"/>
      <c r="D1089" s="152"/>
      <c r="E1089" s="152"/>
      <c r="F1089" s="152"/>
      <c r="G1089" s="152"/>
      <c r="H1089" s="151"/>
      <c r="I1089" s="154"/>
      <c r="J1089" s="151"/>
      <c r="K1089" s="197" t="s">
        <v>91</v>
      </c>
      <c r="L1089" s="197"/>
      <c r="M1089" s="197"/>
      <c r="N1089" s="197"/>
      <c r="O1089" s="197"/>
      <c r="P1089" s="197"/>
      <c r="Q1089" s="197"/>
      <c r="R1089" s="197"/>
      <c r="S1089" s="11"/>
      <c r="T1089" s="11"/>
      <c r="U1089" s="135"/>
      <c r="V1089" s="135"/>
    </row>
    <row r="1090" spans="1:22" ht="17.100000000000001" customHeight="1" x14ac:dyDescent="0.3">
      <c r="A1090" s="151"/>
      <c r="B1090" s="151"/>
      <c r="C1090" s="151"/>
      <c r="D1090" s="152"/>
      <c r="E1090" s="152"/>
      <c r="F1090" s="152"/>
      <c r="G1090" s="152"/>
      <c r="H1090" s="151"/>
      <c r="I1090" s="154"/>
      <c r="J1090" s="151"/>
      <c r="K1090" s="197" t="s">
        <v>92</v>
      </c>
      <c r="L1090" s="197"/>
      <c r="M1090" s="197"/>
      <c r="N1090" s="197"/>
      <c r="O1090" s="197"/>
      <c r="P1090" s="197"/>
      <c r="Q1090" s="197"/>
      <c r="R1090" s="197"/>
      <c r="S1090" s="11"/>
      <c r="T1090" s="11"/>
      <c r="U1090" s="135"/>
      <c r="V1090" s="135"/>
    </row>
    <row r="1091" spans="1:22" ht="17.100000000000001" customHeight="1" x14ac:dyDescent="0.3">
      <c r="A1091" s="151"/>
      <c r="B1091" s="151"/>
      <c r="C1091" s="151"/>
      <c r="D1091" s="152"/>
      <c r="E1091" s="152"/>
      <c r="F1091" s="152"/>
      <c r="G1091" s="152"/>
      <c r="H1091" s="151"/>
      <c r="I1091" s="154"/>
      <c r="J1091" s="151"/>
      <c r="K1091" s="197" t="s">
        <v>93</v>
      </c>
      <c r="L1091" s="197"/>
      <c r="M1091" s="197"/>
      <c r="N1091" s="197"/>
      <c r="O1091" s="197"/>
      <c r="P1091" s="197"/>
      <c r="Q1091" s="197"/>
      <c r="R1091" s="197"/>
      <c r="S1091" s="11"/>
      <c r="T1091" s="11"/>
      <c r="U1091" s="135"/>
      <c r="V1091" s="135"/>
    </row>
    <row r="1092" spans="1:22" ht="16.5" x14ac:dyDescent="0.3">
      <c r="A1092" s="151"/>
      <c r="B1092" s="151"/>
      <c r="C1092" s="151"/>
      <c r="D1092" s="152"/>
      <c r="E1092" s="152"/>
      <c r="F1092" s="152"/>
      <c r="G1092" s="152"/>
      <c r="H1092" s="151"/>
      <c r="I1092" s="154"/>
      <c r="J1092" s="151"/>
      <c r="K1092" s="164"/>
      <c r="L1092" s="164"/>
      <c r="M1092" s="165"/>
      <c r="N1092" s="164"/>
      <c r="O1092" s="164"/>
      <c r="P1092" s="166"/>
      <c r="Q1092" s="167"/>
      <c r="R1092" s="167"/>
      <c r="S1092" s="11"/>
      <c r="T1092" s="11"/>
      <c r="U1092" s="135"/>
      <c r="V1092" s="135"/>
    </row>
    <row r="1093" spans="1:22" ht="16.5" x14ac:dyDescent="0.3">
      <c r="A1093" s="151"/>
      <c r="B1093" s="151"/>
      <c r="C1093" s="151"/>
      <c r="D1093" s="152"/>
      <c r="E1093" s="152"/>
      <c r="F1093" s="152"/>
      <c r="G1093" s="152"/>
      <c r="H1093" s="151"/>
      <c r="I1093" s="154"/>
      <c r="J1093" s="151"/>
      <c r="K1093" s="164"/>
      <c r="L1093" s="164"/>
      <c r="M1093" s="165"/>
      <c r="N1093" s="164"/>
      <c r="O1093" s="164"/>
      <c r="P1093" s="166"/>
      <c r="Q1093" s="167"/>
      <c r="R1093" s="167"/>
      <c r="S1093" s="11"/>
      <c r="T1093" s="11"/>
      <c r="U1093" s="135"/>
      <c r="V1093" s="135"/>
    </row>
    <row r="1094" spans="1:22" ht="16.5" x14ac:dyDescent="0.3">
      <c r="A1094" s="151"/>
      <c r="B1094" s="193" t="s">
        <v>94</v>
      </c>
      <c r="C1094" s="193"/>
      <c r="D1094" s="193"/>
      <c r="E1094" s="193"/>
      <c r="F1094" s="193"/>
      <c r="G1094" s="193"/>
      <c r="H1094" s="193"/>
      <c r="I1094" s="193"/>
      <c r="J1094" s="193"/>
      <c r="K1094" s="193"/>
      <c r="L1094" s="193"/>
      <c r="M1094" s="193"/>
      <c r="N1094" s="193"/>
      <c r="O1094" s="193"/>
      <c r="P1094" s="193"/>
      <c r="Q1094" s="193"/>
      <c r="R1094" s="193"/>
      <c r="S1094" s="11"/>
      <c r="T1094" s="11"/>
      <c r="U1094" s="135"/>
      <c r="V1094" s="135"/>
    </row>
    <row r="1095" spans="1:22" ht="16.5" x14ac:dyDescent="0.3">
      <c r="A1095" s="151"/>
      <c r="B1095" s="151"/>
      <c r="C1095" s="151"/>
      <c r="D1095" s="152"/>
      <c r="E1095" s="152"/>
      <c r="F1095" s="152"/>
      <c r="G1095" s="152"/>
      <c r="H1095" s="151"/>
      <c r="I1095" s="154"/>
      <c r="J1095" s="151"/>
      <c r="K1095" s="164"/>
      <c r="L1095" s="164"/>
      <c r="M1095" s="165"/>
      <c r="N1095" s="164"/>
      <c r="O1095" s="164"/>
      <c r="P1095" s="166"/>
      <c r="Q1095" s="167"/>
      <c r="R1095" s="167"/>
      <c r="S1095" s="11"/>
      <c r="T1095" s="11"/>
      <c r="U1095" s="135"/>
      <c r="V1095" s="135"/>
    </row>
  </sheetData>
  <mergeCells count="509">
    <mergeCell ref="E18:G19"/>
    <mergeCell ref="H18:H19"/>
    <mergeCell ref="C19:C20"/>
    <mergeCell ref="D19:D20"/>
    <mergeCell ref="B5:R5"/>
    <mergeCell ref="E72:G73"/>
    <mergeCell ref="E81:G82"/>
    <mergeCell ref="D100:D101"/>
    <mergeCell ref="D109:D110"/>
    <mergeCell ref="D73:D74"/>
    <mergeCell ref="D82:D83"/>
    <mergeCell ref="D91:D92"/>
    <mergeCell ref="C73:C74"/>
    <mergeCell ref="C82:C83"/>
    <mergeCell ref="C91:C92"/>
    <mergeCell ref="C100:C101"/>
    <mergeCell ref="C109:C110"/>
    <mergeCell ref="E63:G64"/>
    <mergeCell ref="C64:C65"/>
    <mergeCell ref="D64:D65"/>
    <mergeCell ref="E45:G46"/>
    <mergeCell ref="C46:C47"/>
    <mergeCell ref="D46:D47"/>
    <mergeCell ref="E54:G55"/>
    <mergeCell ref="C55:C56"/>
    <mergeCell ref="D55:D56"/>
    <mergeCell ref="E27:G28"/>
    <mergeCell ref="C28:C29"/>
    <mergeCell ref="E126:G127"/>
    <mergeCell ref="C127:C128"/>
    <mergeCell ref="D127:D128"/>
    <mergeCell ref="E135:G136"/>
    <mergeCell ref="C136:C137"/>
    <mergeCell ref="D136:D137"/>
    <mergeCell ref="E90:G91"/>
    <mergeCell ref="E108:G109"/>
    <mergeCell ref="E117:G118"/>
    <mergeCell ref="C118:C119"/>
    <mergeCell ref="D118:D119"/>
    <mergeCell ref="E99:G100"/>
    <mergeCell ref="E168:G169"/>
    <mergeCell ref="C169:C170"/>
    <mergeCell ref="D169:D170"/>
    <mergeCell ref="E177:G178"/>
    <mergeCell ref="C178:C179"/>
    <mergeCell ref="D178:D179"/>
    <mergeCell ref="E161:G162"/>
    <mergeCell ref="C161:C162"/>
    <mergeCell ref="E144:G145"/>
    <mergeCell ref="C145:C146"/>
    <mergeCell ref="D145:D146"/>
    <mergeCell ref="E153:G154"/>
    <mergeCell ref="C154:C155"/>
    <mergeCell ref="D154:D155"/>
    <mergeCell ref="E203:G204"/>
    <mergeCell ref="C204:C205"/>
    <mergeCell ref="D204:D205"/>
    <mergeCell ref="E212:G213"/>
    <mergeCell ref="C213:C214"/>
    <mergeCell ref="D213:D214"/>
    <mergeCell ref="E186:G187"/>
    <mergeCell ref="C187:C188"/>
    <mergeCell ref="D187:D188"/>
    <mergeCell ref="E194:G195"/>
    <mergeCell ref="C195:C196"/>
    <mergeCell ref="D195:D196"/>
    <mergeCell ref="C239:C240"/>
    <mergeCell ref="E239:G240"/>
    <mergeCell ref="E246:G247"/>
    <mergeCell ref="C247:C248"/>
    <mergeCell ref="D247:D248"/>
    <mergeCell ref="E221:G222"/>
    <mergeCell ref="C222:C223"/>
    <mergeCell ref="D222:D223"/>
    <mergeCell ref="E230:G231"/>
    <mergeCell ref="C231:C232"/>
    <mergeCell ref="D231:D232"/>
    <mergeCell ref="E272:G273"/>
    <mergeCell ref="C273:C274"/>
    <mergeCell ref="D273:D274"/>
    <mergeCell ref="E281:G282"/>
    <mergeCell ref="C282:C283"/>
    <mergeCell ref="D282:D283"/>
    <mergeCell ref="E254:G255"/>
    <mergeCell ref="C255:C256"/>
    <mergeCell ref="D255:D256"/>
    <mergeCell ref="E263:G264"/>
    <mergeCell ref="C264:C265"/>
    <mergeCell ref="D264:D265"/>
    <mergeCell ref="E306:G307"/>
    <mergeCell ref="C307:C308"/>
    <mergeCell ref="D307:D308"/>
    <mergeCell ref="E315:G316"/>
    <mergeCell ref="C316:C317"/>
    <mergeCell ref="D316:D317"/>
    <mergeCell ref="E289:G290"/>
    <mergeCell ref="C290:C291"/>
    <mergeCell ref="D290:D291"/>
    <mergeCell ref="E297:G298"/>
    <mergeCell ref="C298:C299"/>
    <mergeCell ref="D298:D299"/>
    <mergeCell ref="E342:G343"/>
    <mergeCell ref="C343:C344"/>
    <mergeCell ref="D343:D344"/>
    <mergeCell ref="E351:G352"/>
    <mergeCell ref="C352:C353"/>
    <mergeCell ref="D352:D353"/>
    <mergeCell ref="E324:G325"/>
    <mergeCell ref="C325:C326"/>
    <mergeCell ref="D325:D326"/>
    <mergeCell ref="E333:G334"/>
    <mergeCell ref="C334:C335"/>
    <mergeCell ref="D334:D335"/>
    <mergeCell ref="E376:G377"/>
    <mergeCell ref="C377:C378"/>
    <mergeCell ref="D377:D378"/>
    <mergeCell ref="E385:G386"/>
    <mergeCell ref="C386:C387"/>
    <mergeCell ref="D386:D387"/>
    <mergeCell ref="E360:G361"/>
    <mergeCell ref="C361:C362"/>
    <mergeCell ref="D361:D362"/>
    <mergeCell ref="E368:G369"/>
    <mergeCell ref="C369:C370"/>
    <mergeCell ref="D369:D370"/>
    <mergeCell ref="E411:G412"/>
    <mergeCell ref="C412:C413"/>
    <mergeCell ref="D412:D413"/>
    <mergeCell ref="E420:G421"/>
    <mergeCell ref="C421:C422"/>
    <mergeCell ref="D421:D422"/>
    <mergeCell ref="E394:G395"/>
    <mergeCell ref="C395:C396"/>
    <mergeCell ref="D395:D396"/>
    <mergeCell ref="E403:G404"/>
    <mergeCell ref="C404:C405"/>
    <mergeCell ref="D404:D405"/>
    <mergeCell ref="E447:G448"/>
    <mergeCell ref="C448:C449"/>
    <mergeCell ref="D448:D449"/>
    <mergeCell ref="E456:G457"/>
    <mergeCell ref="C457:C458"/>
    <mergeCell ref="D457:D458"/>
    <mergeCell ref="E429:G430"/>
    <mergeCell ref="C430:C431"/>
    <mergeCell ref="D430:D431"/>
    <mergeCell ref="E438:G439"/>
    <mergeCell ref="C439:C440"/>
    <mergeCell ref="D439:D440"/>
    <mergeCell ref="E482:G483"/>
    <mergeCell ref="C483:C484"/>
    <mergeCell ref="D483:D484"/>
    <mergeCell ref="E491:G492"/>
    <mergeCell ref="C492:C493"/>
    <mergeCell ref="D492:D493"/>
    <mergeCell ref="E464:G465"/>
    <mergeCell ref="C465:C466"/>
    <mergeCell ref="D465:D466"/>
    <mergeCell ref="E473:G474"/>
    <mergeCell ref="C474:C475"/>
    <mergeCell ref="D474:D475"/>
    <mergeCell ref="E518:G519"/>
    <mergeCell ref="C519:C520"/>
    <mergeCell ref="D519:D520"/>
    <mergeCell ref="E527:G528"/>
    <mergeCell ref="C528:C529"/>
    <mergeCell ref="D528:D529"/>
    <mergeCell ref="E500:G501"/>
    <mergeCell ref="C501:C502"/>
    <mergeCell ref="D501:D502"/>
    <mergeCell ref="E509:G510"/>
    <mergeCell ref="C510:C511"/>
    <mergeCell ref="D510:D511"/>
    <mergeCell ref="E554:G555"/>
    <mergeCell ref="C555:C556"/>
    <mergeCell ref="D555:D556"/>
    <mergeCell ref="E563:G564"/>
    <mergeCell ref="C564:C565"/>
    <mergeCell ref="D564:D565"/>
    <mergeCell ref="E536:G537"/>
    <mergeCell ref="C537:C538"/>
    <mergeCell ref="D537:D538"/>
    <mergeCell ref="E545:G546"/>
    <mergeCell ref="C546:C547"/>
    <mergeCell ref="D546:D547"/>
    <mergeCell ref="E590:G591"/>
    <mergeCell ref="C591:C592"/>
    <mergeCell ref="D591:D592"/>
    <mergeCell ref="E599:G600"/>
    <mergeCell ref="C600:C601"/>
    <mergeCell ref="D600:D601"/>
    <mergeCell ref="E572:G573"/>
    <mergeCell ref="C573:C574"/>
    <mergeCell ref="D573:D574"/>
    <mergeCell ref="E581:G582"/>
    <mergeCell ref="C582:C583"/>
    <mergeCell ref="D582:D583"/>
    <mergeCell ref="E626:G627"/>
    <mergeCell ref="C627:C628"/>
    <mergeCell ref="D627:D628"/>
    <mergeCell ref="E635:G636"/>
    <mergeCell ref="C636:C637"/>
    <mergeCell ref="D636:D637"/>
    <mergeCell ref="E608:G609"/>
    <mergeCell ref="C609:C610"/>
    <mergeCell ref="D609:D610"/>
    <mergeCell ref="E617:G618"/>
    <mergeCell ref="C618:C619"/>
    <mergeCell ref="D618:D619"/>
    <mergeCell ref="E660:G661"/>
    <mergeCell ref="C661:C662"/>
    <mergeCell ref="D661:D662"/>
    <mergeCell ref="E668:G669"/>
    <mergeCell ref="C669:C670"/>
    <mergeCell ref="D669:D670"/>
    <mergeCell ref="E644:G645"/>
    <mergeCell ref="C645:C646"/>
    <mergeCell ref="D645:D646"/>
    <mergeCell ref="E652:G653"/>
    <mergeCell ref="C653:C654"/>
    <mergeCell ref="D653:D654"/>
    <mergeCell ref="E692:G693"/>
    <mergeCell ref="C693:C694"/>
    <mergeCell ref="D693:D694"/>
    <mergeCell ref="E701:G702"/>
    <mergeCell ref="C702:C703"/>
    <mergeCell ref="D702:D703"/>
    <mergeCell ref="E676:G677"/>
    <mergeCell ref="C677:C678"/>
    <mergeCell ref="D677:D678"/>
    <mergeCell ref="E684:G685"/>
    <mergeCell ref="C685:C686"/>
    <mergeCell ref="D685:D686"/>
    <mergeCell ref="C727:C728"/>
    <mergeCell ref="E727:G728"/>
    <mergeCell ref="E734:G735"/>
    <mergeCell ref="C735:C736"/>
    <mergeCell ref="D735:D736"/>
    <mergeCell ref="E709:G710"/>
    <mergeCell ref="C710:C711"/>
    <mergeCell ref="D710:D711"/>
    <mergeCell ref="E718:G719"/>
    <mergeCell ref="C719:C720"/>
    <mergeCell ref="D719:D720"/>
    <mergeCell ref="E758:G759"/>
    <mergeCell ref="C759:C760"/>
    <mergeCell ref="D759:D760"/>
    <mergeCell ref="E766:G767"/>
    <mergeCell ref="C767:C768"/>
    <mergeCell ref="D767:D768"/>
    <mergeCell ref="E742:G743"/>
    <mergeCell ref="C743:C744"/>
    <mergeCell ref="D743:D744"/>
    <mergeCell ref="E750:G751"/>
    <mergeCell ref="C751:C752"/>
    <mergeCell ref="D751:D752"/>
    <mergeCell ref="E790:G791"/>
    <mergeCell ref="C791:C792"/>
    <mergeCell ref="D791:D792"/>
    <mergeCell ref="E798:G799"/>
    <mergeCell ref="C799:C800"/>
    <mergeCell ref="D799:D800"/>
    <mergeCell ref="E774:G775"/>
    <mergeCell ref="C775:C776"/>
    <mergeCell ref="D775:D776"/>
    <mergeCell ref="E782:G783"/>
    <mergeCell ref="C783:C784"/>
    <mergeCell ref="D783:D784"/>
    <mergeCell ref="E822:G823"/>
    <mergeCell ref="C823:C824"/>
    <mergeCell ref="D823:D824"/>
    <mergeCell ref="E830:G831"/>
    <mergeCell ref="C831:C832"/>
    <mergeCell ref="D831:D832"/>
    <mergeCell ref="E806:G807"/>
    <mergeCell ref="C807:C808"/>
    <mergeCell ref="D807:D808"/>
    <mergeCell ref="E814:G815"/>
    <mergeCell ref="C815:C816"/>
    <mergeCell ref="D815:D816"/>
    <mergeCell ref="E854:G855"/>
    <mergeCell ref="C855:C856"/>
    <mergeCell ref="D855:D856"/>
    <mergeCell ref="E862:G863"/>
    <mergeCell ref="C863:C864"/>
    <mergeCell ref="D863:D864"/>
    <mergeCell ref="E838:G839"/>
    <mergeCell ref="C839:C840"/>
    <mergeCell ref="D839:D840"/>
    <mergeCell ref="E846:G847"/>
    <mergeCell ref="C847:C848"/>
    <mergeCell ref="D847:D848"/>
    <mergeCell ref="E886:G887"/>
    <mergeCell ref="C887:C888"/>
    <mergeCell ref="D887:D888"/>
    <mergeCell ref="E894:G895"/>
    <mergeCell ref="C895:C896"/>
    <mergeCell ref="D895:D896"/>
    <mergeCell ref="E870:G871"/>
    <mergeCell ref="C871:C872"/>
    <mergeCell ref="D871:D872"/>
    <mergeCell ref="E878:G879"/>
    <mergeCell ref="C879:C880"/>
    <mergeCell ref="D879:D880"/>
    <mergeCell ref="H908:H909"/>
    <mergeCell ref="B913:B914"/>
    <mergeCell ref="C913:C914"/>
    <mergeCell ref="D913:D914"/>
    <mergeCell ref="E913:E914"/>
    <mergeCell ref="F913:F914"/>
    <mergeCell ref="G913:G914"/>
    <mergeCell ref="H913:H914"/>
    <mergeCell ref="E902:G903"/>
    <mergeCell ref="C902:C903"/>
    <mergeCell ref="B908:B909"/>
    <mergeCell ref="C908:C909"/>
    <mergeCell ref="D908:D909"/>
    <mergeCell ref="E908:E909"/>
    <mergeCell ref="F908:F909"/>
    <mergeCell ref="G908:G909"/>
    <mergeCell ref="G917:G918"/>
    <mergeCell ref="H917:H918"/>
    <mergeCell ref="B927:B928"/>
    <mergeCell ref="C927:C928"/>
    <mergeCell ref="D927:D928"/>
    <mergeCell ref="E927:E928"/>
    <mergeCell ref="F927:F928"/>
    <mergeCell ref="G927:G928"/>
    <mergeCell ref="H927:H928"/>
    <mergeCell ref="B917:B918"/>
    <mergeCell ref="C917:C918"/>
    <mergeCell ref="D917:D918"/>
    <mergeCell ref="E917:E918"/>
    <mergeCell ref="F917:F918"/>
    <mergeCell ref="G934:G935"/>
    <mergeCell ref="H934:H935"/>
    <mergeCell ref="B942:B943"/>
    <mergeCell ref="C942:C943"/>
    <mergeCell ref="D942:D943"/>
    <mergeCell ref="E942:E943"/>
    <mergeCell ref="F942:F943"/>
    <mergeCell ref="G942:G943"/>
    <mergeCell ref="H942:H943"/>
    <mergeCell ref="B934:B935"/>
    <mergeCell ref="C934:C935"/>
    <mergeCell ref="D934:D935"/>
    <mergeCell ref="E934:E935"/>
    <mergeCell ref="F934:F935"/>
    <mergeCell ref="B938:B939"/>
    <mergeCell ref="C938:C939"/>
    <mergeCell ref="D938:D939"/>
    <mergeCell ref="E938:E939"/>
    <mergeCell ref="F938:F939"/>
    <mergeCell ref="G938:G939"/>
    <mergeCell ref="H938:H939"/>
    <mergeCell ref="G952:G953"/>
    <mergeCell ref="H952:H953"/>
    <mergeCell ref="B954:B955"/>
    <mergeCell ref="C954:C955"/>
    <mergeCell ref="D954:D955"/>
    <mergeCell ref="E954:E955"/>
    <mergeCell ref="F954:F955"/>
    <mergeCell ref="G954:G955"/>
    <mergeCell ref="H954:H955"/>
    <mergeCell ref="B952:B953"/>
    <mergeCell ref="C952:C953"/>
    <mergeCell ref="D952:D953"/>
    <mergeCell ref="E952:E953"/>
    <mergeCell ref="F952:F953"/>
    <mergeCell ref="G956:G957"/>
    <mergeCell ref="H956:H957"/>
    <mergeCell ref="B959:B960"/>
    <mergeCell ref="C959:C960"/>
    <mergeCell ref="D959:D960"/>
    <mergeCell ref="E959:E960"/>
    <mergeCell ref="F959:F960"/>
    <mergeCell ref="G959:G960"/>
    <mergeCell ref="H959:H960"/>
    <mergeCell ref="B956:B957"/>
    <mergeCell ref="C956:C957"/>
    <mergeCell ref="D956:D957"/>
    <mergeCell ref="E956:E957"/>
    <mergeCell ref="F956:F957"/>
    <mergeCell ref="B971:B972"/>
    <mergeCell ref="C971:C972"/>
    <mergeCell ref="D971:D972"/>
    <mergeCell ref="E971:E972"/>
    <mergeCell ref="F971:F972"/>
    <mergeCell ref="G971:G972"/>
    <mergeCell ref="H971:H972"/>
    <mergeCell ref="G961:G962"/>
    <mergeCell ref="H961:H962"/>
    <mergeCell ref="B968:B969"/>
    <mergeCell ref="C968:C969"/>
    <mergeCell ref="D968:D969"/>
    <mergeCell ref="E968:E969"/>
    <mergeCell ref="F968:F969"/>
    <mergeCell ref="G968:G969"/>
    <mergeCell ref="H968:H969"/>
    <mergeCell ref="B961:B962"/>
    <mergeCell ref="C961:C962"/>
    <mergeCell ref="D961:D962"/>
    <mergeCell ref="E961:E962"/>
    <mergeCell ref="F961:F962"/>
    <mergeCell ref="G987:G988"/>
    <mergeCell ref="H987:H988"/>
    <mergeCell ref="B992:B993"/>
    <mergeCell ref="C992:C993"/>
    <mergeCell ref="D992:D993"/>
    <mergeCell ref="E992:E993"/>
    <mergeCell ref="F992:F993"/>
    <mergeCell ref="G992:G993"/>
    <mergeCell ref="H992:H993"/>
    <mergeCell ref="B987:B988"/>
    <mergeCell ref="C987:C988"/>
    <mergeCell ref="D987:D988"/>
    <mergeCell ref="E987:E988"/>
    <mergeCell ref="F987:F988"/>
    <mergeCell ref="G995:G996"/>
    <mergeCell ref="H995:H996"/>
    <mergeCell ref="B998:B999"/>
    <mergeCell ref="C998:C999"/>
    <mergeCell ref="D998:D999"/>
    <mergeCell ref="E998:E999"/>
    <mergeCell ref="F998:F999"/>
    <mergeCell ref="G998:G999"/>
    <mergeCell ref="H998:H999"/>
    <mergeCell ref="B995:B996"/>
    <mergeCell ref="C995:C996"/>
    <mergeCell ref="D995:D996"/>
    <mergeCell ref="E995:E996"/>
    <mergeCell ref="F995:F996"/>
    <mergeCell ref="G1001:G1002"/>
    <mergeCell ref="H1001:H1002"/>
    <mergeCell ref="B1019:B1020"/>
    <mergeCell ref="C1019:C1020"/>
    <mergeCell ref="D1019:D1020"/>
    <mergeCell ref="E1019:E1020"/>
    <mergeCell ref="F1019:F1020"/>
    <mergeCell ref="G1019:G1020"/>
    <mergeCell ref="H1019:H1020"/>
    <mergeCell ref="B1001:B1002"/>
    <mergeCell ref="C1001:C1002"/>
    <mergeCell ref="D1001:D1002"/>
    <mergeCell ref="E1001:E1002"/>
    <mergeCell ref="F1001:F1002"/>
    <mergeCell ref="F1048:F1049"/>
    <mergeCell ref="G1022:G1023"/>
    <mergeCell ref="H1022:H1023"/>
    <mergeCell ref="B1026:B1027"/>
    <mergeCell ref="C1026:C1027"/>
    <mergeCell ref="D1026:D1027"/>
    <mergeCell ref="E1026:E1027"/>
    <mergeCell ref="F1026:F1027"/>
    <mergeCell ref="G1026:G1027"/>
    <mergeCell ref="H1026:H1027"/>
    <mergeCell ref="B1022:B1023"/>
    <mergeCell ref="C1022:C1023"/>
    <mergeCell ref="D1022:D1023"/>
    <mergeCell ref="E1022:E1023"/>
    <mergeCell ref="F1022:F1023"/>
    <mergeCell ref="AA1071:AP1072"/>
    <mergeCell ref="AA1057:AO1059"/>
    <mergeCell ref="G1052:G1053"/>
    <mergeCell ref="H1052:H1053"/>
    <mergeCell ref="AA1047:AP1047"/>
    <mergeCell ref="AA1052:AP1053"/>
    <mergeCell ref="B1052:B1053"/>
    <mergeCell ref="C1052:C1053"/>
    <mergeCell ref="D1052:D1053"/>
    <mergeCell ref="E1052:E1053"/>
    <mergeCell ref="F1052:F1053"/>
    <mergeCell ref="G1048:G1049"/>
    <mergeCell ref="H1048:H1049"/>
    <mergeCell ref="B1050:B1051"/>
    <mergeCell ref="C1050:C1051"/>
    <mergeCell ref="D1050:D1051"/>
    <mergeCell ref="E1050:E1051"/>
    <mergeCell ref="F1050:F1051"/>
    <mergeCell ref="G1050:G1051"/>
    <mergeCell ref="H1050:H1051"/>
    <mergeCell ref="B1048:B1049"/>
    <mergeCell ref="C1048:C1049"/>
    <mergeCell ref="D1048:D1049"/>
    <mergeCell ref="E1048:E1049"/>
    <mergeCell ref="E36:G37"/>
    <mergeCell ref="C37:C38"/>
    <mergeCell ref="D37:D38"/>
    <mergeCell ref="H27:H28"/>
    <mergeCell ref="D28:D29"/>
    <mergeCell ref="B1094:R1094"/>
    <mergeCell ref="I938:I939"/>
    <mergeCell ref="AA876:AO883"/>
    <mergeCell ref="K1091:R1091"/>
    <mergeCell ref="AA1026:AP1027"/>
    <mergeCell ref="AA1021:AP1024"/>
    <mergeCell ref="AA998:AP999"/>
    <mergeCell ref="AA992:AP993"/>
    <mergeCell ref="AA900:AP906"/>
    <mergeCell ref="AA1054:AP1054"/>
    <mergeCell ref="AA1061:AO1061"/>
    <mergeCell ref="AA1065:AO1065"/>
    <mergeCell ref="AA1067:AP1069"/>
    <mergeCell ref="AA1078:AP1078"/>
    <mergeCell ref="AA1073:AO1073"/>
    <mergeCell ref="K1088:R1088"/>
    <mergeCell ref="K1089:R1089"/>
    <mergeCell ref="K1090:R1090"/>
    <mergeCell ref="AA1085:AO1085"/>
  </mergeCells>
  <conditionalFormatting sqref="N16:N69">
    <cfRule type="cellIs" dxfId="44" priority="8" operator="equal">
      <formula>0.25</formula>
    </cfRule>
    <cfRule type="cellIs" dxfId="43" priority="9" operator="equal">
      <formula>0.5</formula>
    </cfRule>
    <cfRule type="cellIs" dxfId="42" priority="10" operator="equal">
      <formula>0.75</formula>
    </cfRule>
    <cfRule type="cellIs" dxfId="41" priority="11" operator="equal">
      <formula>-0.25</formula>
    </cfRule>
    <cfRule type="cellIs" dxfId="40" priority="12" operator="equal">
      <formula>-0.5</formula>
    </cfRule>
    <cfRule type="cellIs" dxfId="39" priority="13" operator="equal">
      <formula>-0.75</formula>
    </cfRule>
    <cfRule type="cellIs" dxfId="38" priority="14" operator="lessThanOrEqual">
      <formula>-1</formula>
    </cfRule>
    <cfRule type="cellIs" dxfId="37" priority="15" operator="greaterThanOrEqual">
      <formula>1</formula>
    </cfRule>
  </conditionalFormatting>
  <conditionalFormatting sqref="O1084:O1085">
    <cfRule type="cellIs" dxfId="36" priority="64" operator="equal">
      <formula>0.25</formula>
    </cfRule>
    <cfRule type="cellIs" dxfId="35" priority="65" operator="equal">
      <formula>0.5</formula>
    </cfRule>
    <cfRule type="cellIs" dxfId="34" priority="66" operator="equal">
      <formula>0.75</formula>
    </cfRule>
    <cfRule type="cellIs" dxfId="33" priority="67" operator="equal">
      <formula>-0.25</formula>
    </cfRule>
    <cfRule type="cellIs" dxfId="32" priority="68" operator="equal">
      <formula>-0.5</formula>
    </cfRule>
    <cfRule type="cellIs" dxfId="31" priority="69" operator="equal">
      <formula>-0.75</formula>
    </cfRule>
    <cfRule type="cellIs" dxfId="30" priority="70" operator="lessThanOrEqual">
      <formula>-1</formula>
    </cfRule>
  </conditionalFormatting>
  <conditionalFormatting sqref="P16:P42">
    <cfRule type="cellIs" dxfId="29" priority="1" operator="equal">
      <formula>0.25</formula>
    </cfRule>
    <cfRule type="cellIs" dxfId="28" priority="2" operator="equal">
      <formula>0.5</formula>
    </cfRule>
    <cfRule type="cellIs" dxfId="27" priority="3" operator="equal">
      <formula>0.75</formula>
    </cfRule>
    <cfRule type="cellIs" dxfId="26" priority="4" operator="equal">
      <formula>-0.25</formula>
    </cfRule>
    <cfRule type="cellIs" dxfId="25" priority="5" operator="equal">
      <formula>-0.5</formula>
    </cfRule>
    <cfRule type="cellIs" dxfId="24" priority="6" operator="equal">
      <formula>-0.75</formula>
    </cfRule>
    <cfRule type="cellIs" dxfId="23" priority="7" operator="lessThanOrEqual">
      <formula>-1</formula>
    </cfRule>
  </conditionalFormatting>
  <conditionalFormatting sqref="P43:P87">
    <cfRule type="cellIs" dxfId="22" priority="78" operator="equal">
      <formula>0.25</formula>
    </cfRule>
    <cfRule type="cellIs" dxfId="21" priority="79" operator="equal">
      <formula>0.5</formula>
    </cfRule>
    <cfRule type="cellIs" dxfId="20" priority="80" operator="equal">
      <formula>0.75</formula>
    </cfRule>
    <cfRule type="cellIs" dxfId="19" priority="81" operator="equal">
      <formula>-0.25</formula>
    </cfRule>
    <cfRule type="cellIs" dxfId="18" priority="82" operator="equal">
      <formula>-0.5</formula>
    </cfRule>
    <cfRule type="cellIs" dxfId="17" priority="83" operator="equal">
      <formula>-0.75</formula>
    </cfRule>
    <cfRule type="cellIs" dxfId="16" priority="84" operator="lessThanOrEqual">
      <formula>-1</formula>
    </cfRule>
  </conditionalFormatting>
  <conditionalFormatting sqref="P88:T998 N88:N1072 P999 S999:T999 P1000:T1022 P1023 S1023:T1023 P1024:T1072 P1073 R1073:T1073 N1074:N1085 P1074:T1085">
    <cfRule type="cellIs" dxfId="15" priority="86" operator="equal">
      <formula>0.25</formula>
    </cfRule>
    <cfRule type="cellIs" dxfId="14" priority="87" operator="equal">
      <formula>0.5</formula>
    </cfRule>
    <cfRule type="cellIs" dxfId="13" priority="88" operator="equal">
      <formula>0.75</formula>
    </cfRule>
    <cfRule type="cellIs" dxfId="12" priority="89" operator="equal">
      <formula>-0.25</formula>
    </cfRule>
    <cfRule type="cellIs" dxfId="11" priority="90" operator="equal">
      <formula>-0.5</formula>
    </cfRule>
    <cfRule type="cellIs" dxfId="10" priority="91" operator="equal">
      <formula>-0.75</formula>
    </cfRule>
    <cfRule type="cellIs" dxfId="9" priority="92" operator="lessThanOrEqual">
      <formula>-1</formula>
    </cfRule>
  </conditionalFormatting>
  <conditionalFormatting sqref="Q16:Q69">
    <cfRule type="cellIs" dxfId="8" priority="24" operator="equal">
      <formula>0.25</formula>
    </cfRule>
    <cfRule type="cellIs" dxfId="7" priority="25" operator="equal">
      <formula>0.5</formula>
    </cfRule>
    <cfRule type="cellIs" dxfId="6" priority="26" operator="equal">
      <formula>0.75</formula>
    </cfRule>
    <cfRule type="cellIs" dxfId="5" priority="27" operator="equal">
      <formula>-0.25</formula>
    </cfRule>
    <cfRule type="cellIs" dxfId="4" priority="28" operator="equal">
      <formula>-0.5</formula>
    </cfRule>
    <cfRule type="cellIs" dxfId="3" priority="29" operator="equal">
      <formula>-0.75</formula>
    </cfRule>
    <cfRule type="cellIs" dxfId="2" priority="30" operator="lessThanOrEqual">
      <formula>-1</formula>
    </cfRule>
    <cfRule type="cellIs" dxfId="1" priority="31" operator="greaterThanOrEqual">
      <formula>1</formula>
    </cfRule>
  </conditionalFormatting>
  <conditionalFormatting sqref="Q88:T998 N88:N1072 S999:T999 Q1000:T1022 S1023:T1023 Q1024:T1072 R1073:T1073 N1074:N1085 Q1074:T1085">
    <cfRule type="cellIs" dxfId="0" priority="93" operator="greaterThanOrEqual">
      <formula>1</formula>
    </cfRule>
  </conditionalFormatting>
  <conditionalFormatting sqref="S88">
    <cfRule type="cellIs" priority="85" operator="greaterThan">
      <formula>1</formula>
    </cfRule>
  </conditionalFormatting>
  <hyperlinks>
    <hyperlink ref="B5:P5" r:id="rId1" display="Na elaboração da planilha, foram utilizadas somente as informações disponibilizadas nos comunicados e atas das reuniões publicadas no site do BC (bcb.gov.br)." xr:uid="{9D4C4E41-ED36-47B5-BB79-909CF834B606}"/>
    <hyperlink ref="B1094:R1094" r:id="rId2" display="Este material foi produzido pelo Banco Central do Brasil. Sua reprodução e edição é autorizada, desde que citada a fonte: Histórico de votações das reuniões do Copom, acessada em Comitê de Política Monetária (Copom) (bcb.gov.br)." xr:uid="{42B0574E-51DD-48B2-861E-53A7AFC60CFA}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3"/>
  <drawing r:id="rId4"/>
  <tableParts count="1">
    <tablePart r:id="rId5"/>
  </tableParts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17212CF9-F91D-4211-A5A0-2BBF3CEC034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Português!I21:I24</xm:f>
              <xm:sqref>F23</xm:sqref>
            </x14:sparkline>
          </x14:sparklines>
        </x14:sparklineGroup>
        <x14:sparklineGroup manualMax="0" manualMin="0" displayEmptyCellsAs="gap" xr2:uid="{1A67CC3F-B304-410D-A72A-5B84AA636FC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Português!I66:I69</xm:f>
              <xm:sqref>F68</xm:sqref>
            </x14:sparkline>
          </x14:sparklines>
        </x14:sparklineGroup>
        <x14:sparklineGroup manualMax="0" manualMin="0" displayEmptyCellsAs="gap" xr2:uid="{7CB89EF8-5CD6-48E3-8C6B-2D4E3CC1C11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Português!I102:I105</xm:f>
              <xm:sqref>F104</xm:sqref>
            </x14:sparkline>
          </x14:sparklines>
        </x14:sparklineGroup>
        <x14:sparklineGroup manualMax="0" manualMin="0" displayEmptyCellsAs="gap" xr2:uid="{3916AA7C-320F-4FDE-A68A-8ACF8344A0F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Português!I84:I87</xm:f>
              <xm:sqref>F86</xm:sqref>
            </x14:sparkline>
          </x14:sparklines>
        </x14:sparklineGroup>
        <x14:sparklineGroup manualMax="0" manualMin="0" displayEmptyCellsAs="gap" xr2:uid="{DEF4EA79-1507-4764-B3CD-3D9F1A36F1B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Português!I93:I96</xm:f>
              <xm:sqref>F95</xm:sqref>
            </x14:sparkline>
          </x14:sparklines>
        </x14:sparklineGroup>
        <x14:sparklineGroup manualMax="0" manualMin="0" displayEmptyCellsAs="gap" xr2:uid="{3DA24875-6355-4A7F-BBF4-8F4293788FA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Português!I111:I114</xm:f>
              <xm:sqref>F113</xm:sqref>
            </x14:sparkline>
          </x14:sparklines>
        </x14:sparklineGroup>
        <x14:sparklineGroup manualMax="0" manualMin="0" displayEmptyCellsAs="gap" xr2:uid="{00000000-0003-0000-05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Português!I75:I78</xm:f>
              <xm:sqref>F77</xm:sqref>
            </x14:sparkline>
          </x14:sparklines>
        </x14:sparklineGroup>
        <x14:sparklineGroup manualMax="0" manualMin="0" displayEmptyCellsAs="gap" xr2:uid="{10683CDC-F61A-42D2-AACB-4DA8ED67F3A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Português!I120:I123</xm:f>
              <xm:sqref>F122</xm:sqref>
            </x14:sparkline>
          </x14:sparklines>
        </x14:sparklineGroup>
        <x14:sparklineGroup manualMax="0" manualMin="0" displayEmptyCellsAs="gap" xr2:uid="{7FA6822A-E9F8-4263-9B7F-0D4EFB256A5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Português!I129:I132</xm:f>
              <xm:sqref>F131</xm:sqref>
            </x14:sparkline>
          </x14:sparklines>
        </x14:sparklineGroup>
        <x14:sparklineGroup manualMax="0" manualMin="0" displayEmptyCellsAs="gap" xr2:uid="{7DEF1722-D861-4776-83BA-6E8D9C2847F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Português!I138:I141</xm:f>
              <xm:sqref>F140</xm:sqref>
            </x14:sparkline>
          </x14:sparklines>
        </x14:sparklineGroup>
        <x14:sparklineGroup manualMax="0" manualMin="0" displayEmptyCellsAs="gap" xr2:uid="{3F106651-A179-46ED-A114-D3AA943FB7B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Português!I147:I150</xm:f>
              <xm:sqref>F149</xm:sqref>
            </x14:sparkline>
          </x14:sparklines>
        </x14:sparklineGroup>
        <x14:sparklineGroup manualMax="0" manualMin="0" displayEmptyCellsAs="gap" xr2:uid="{46B64FDC-134F-4710-991E-FB2B1FAD279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Português!I155:I158</xm:f>
              <xm:sqref>F158</xm:sqref>
            </x14:sparkline>
          </x14:sparklines>
        </x14:sparklineGroup>
        <x14:sparklineGroup manualMax="0" manualMin="0" displayEmptyCellsAs="gap" xr2:uid="{7CC846D3-7608-4A5D-8FEF-E90FAB2FD9A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Português!I171:I174</xm:f>
              <xm:sqref>F173</xm:sqref>
            </x14:sparkline>
          </x14:sparklines>
        </x14:sparklineGroup>
        <x14:sparklineGroup manualMax="0" manualMin="0" displayEmptyCellsAs="gap" xr2:uid="{989A8967-9FCF-4275-9B4D-01F250343B2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Português!I162:I165</xm:f>
              <xm:sqref>F165</xm:sqref>
            </x14:sparkline>
          </x14:sparklines>
        </x14:sparklineGroup>
        <x14:sparklineGroup manualMax="0" manualMin="0" displayEmptyCellsAs="gap" xr2:uid="{ED813BFF-BEAE-4F36-95A2-B7EBD7CA3E7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Português!I180:I183</xm:f>
              <xm:sqref>F182</xm:sqref>
            </x14:sparkline>
          </x14:sparklines>
        </x14:sparklineGroup>
        <x14:sparklineGroup manualMax="0" manualMin="0" displayEmptyCellsAs="gap" xr2:uid="{F7AB6BF8-0227-4EA2-82AA-D91602481F5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Português!I188:I191</xm:f>
              <xm:sqref>F191</xm:sqref>
            </x14:sparkline>
          </x14:sparklines>
        </x14:sparklineGroup>
        <x14:sparklineGroup manualMax="0" manualMin="0" displayEmptyCellsAs="gap" xr2:uid="{3AD26C59-5717-49D6-98AF-4CAD0B38972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Português!I197:I200</xm:f>
              <xm:sqref>F199</xm:sqref>
            </x14:sparkline>
          </x14:sparklines>
        </x14:sparklineGroup>
        <x14:sparklineGroup manualMax="0" manualMin="0" displayEmptyCellsAs="gap" xr2:uid="{E1CB9C94-AF3F-4E68-AD76-73316752202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Português!I206:I209</xm:f>
              <xm:sqref>F208</xm:sqref>
            </x14:sparkline>
          </x14:sparklines>
        </x14:sparklineGroup>
        <x14:sparklineGroup manualMax="0" manualMin="0" displayEmptyCellsAs="gap" xr2:uid="{4197280C-5D1E-4500-89DA-1D2F864A132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Português!I215:I218</xm:f>
              <xm:sqref>F217</xm:sqref>
            </x14:sparkline>
          </x14:sparklines>
        </x14:sparklineGroup>
        <x14:sparklineGroup manualMax="0" manualMin="0" displayEmptyCellsAs="gap" xr2:uid="{3049580D-DF95-4571-9FBD-2A33667D11B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Português!I224:I227</xm:f>
              <xm:sqref>F226</xm:sqref>
            </x14:sparkline>
          </x14:sparklines>
        </x14:sparklineGroup>
        <x14:sparklineGroup manualMax="0" manualMin="0" displayEmptyCellsAs="gap" xr2:uid="{D2D33833-FB83-4614-ACBC-D0F98E7ACC6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Português!I233:I236</xm:f>
              <xm:sqref>F235</xm:sqref>
            </x14:sparkline>
          </x14:sparklines>
        </x14:sparklineGroup>
        <x14:sparklineGroup manualMax="0" manualMin="0" displayEmptyCellsAs="gap" xr2:uid="{68288046-40E2-4777-A508-FD1878274F5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Português!I240:I243</xm:f>
              <xm:sqref>F243</xm:sqref>
            </x14:sparkline>
          </x14:sparklines>
        </x14:sparklineGroup>
        <x14:sparklineGroup manualMax="0" manualMin="0" displayEmptyCellsAs="gap" xr2:uid="{ABC1CD7B-11BD-4448-8F61-3E875F552A7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Português!I248:I251</xm:f>
              <xm:sqref>F251</xm:sqref>
            </x14:sparkline>
          </x14:sparklines>
        </x14:sparklineGroup>
        <x14:sparklineGroup manualMax="0" manualMin="0" displayEmptyCellsAs="gap" xr2:uid="{DCB85DD7-A1C7-43A8-AA3D-D7DD947AC74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Português!I257:I260</xm:f>
              <xm:sqref>F259</xm:sqref>
            </x14:sparkline>
          </x14:sparklines>
        </x14:sparklineGroup>
        <x14:sparklineGroup manualMax="0" manualMin="0" displayEmptyCellsAs="gap" xr2:uid="{920D2370-34B8-45B0-8BEE-AA79AADF196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Português!I266:I269</xm:f>
              <xm:sqref>F268</xm:sqref>
            </x14:sparkline>
          </x14:sparklines>
        </x14:sparklineGroup>
        <x14:sparklineGroup manualMax="0" manualMin="0" displayEmptyCellsAs="gap" xr2:uid="{0C26A93A-3A11-4765-A0CA-7F329ECA13E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Português!I275:I278</xm:f>
              <xm:sqref>F277</xm:sqref>
            </x14:sparkline>
          </x14:sparklines>
        </x14:sparklineGroup>
        <x14:sparklineGroup manualMax="0" manualMin="0" displayEmptyCellsAs="gap" xr2:uid="{3C1CFB96-D80E-4AE1-A787-DF9C704E1CD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Português!I283:I286</xm:f>
              <xm:sqref>F286</xm:sqref>
            </x14:sparkline>
          </x14:sparklines>
        </x14:sparklineGroup>
        <x14:sparklineGroup manualMax="0" manualMin="0" displayEmptyCellsAs="gap" xr2:uid="{FCCCE1FF-EBC1-466E-8E0E-647AA536C09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Português!I291:I294</xm:f>
              <xm:sqref>F294</xm:sqref>
            </x14:sparkline>
          </x14:sparklines>
        </x14:sparklineGroup>
        <x14:sparklineGroup manualMax="0" manualMin="0" displayEmptyCellsAs="gap" xr2:uid="{43C3659E-D09D-4249-985A-EA832FDFCC4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Português!I300:I303</xm:f>
              <xm:sqref>F302</xm:sqref>
            </x14:sparkline>
          </x14:sparklines>
        </x14:sparklineGroup>
        <x14:sparklineGroup manualMax="0" manualMin="0" displayEmptyCellsAs="gap" xr2:uid="{AA20111E-B54F-48E2-B9CF-8336773FF5F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Português!I309:I312</xm:f>
              <xm:sqref>F311</xm:sqref>
            </x14:sparkline>
          </x14:sparklines>
        </x14:sparklineGroup>
        <x14:sparklineGroup manualMax="0" manualMin="0" displayEmptyCellsAs="gap" xr2:uid="{55DD0486-707C-4E05-A4C9-B6095C33E4E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Português!I318:I321</xm:f>
              <xm:sqref>F320</xm:sqref>
            </x14:sparkline>
          </x14:sparklines>
        </x14:sparklineGroup>
        <x14:sparklineGroup manualMax="0" manualMin="0" displayEmptyCellsAs="gap" xr2:uid="{F94AB796-44C1-4502-93AD-953435E86C3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Português!I327:I330</xm:f>
              <xm:sqref>F329</xm:sqref>
            </x14:sparkline>
          </x14:sparklines>
        </x14:sparklineGroup>
        <x14:sparklineGroup manualMax="0" manualMin="0" displayEmptyCellsAs="gap" xr2:uid="{61801DDA-F184-4D55-9C1A-85E87EF2EAF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Português!I336:I339</xm:f>
              <xm:sqref>F338</xm:sqref>
            </x14:sparkline>
          </x14:sparklines>
        </x14:sparklineGroup>
        <x14:sparklineGroup manualMax="0" manualMin="0" displayEmptyCellsAs="gap" xr2:uid="{75BA6AA2-9949-496A-812C-C26B3371556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Português!I345:I348</xm:f>
              <xm:sqref>F347</xm:sqref>
            </x14:sparkline>
          </x14:sparklines>
        </x14:sparklineGroup>
        <x14:sparklineGroup manualMax="0" manualMin="0" displayEmptyCellsAs="gap" xr2:uid="{61B4D6EF-F71F-4183-B288-03B883F5186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Português!I354:I357</xm:f>
              <xm:sqref>F356</xm:sqref>
            </x14:sparkline>
          </x14:sparklines>
        </x14:sparklineGroup>
        <x14:sparklineGroup manualMax="0" manualMin="0" displayEmptyCellsAs="gap" xr2:uid="{3F140000-0B71-4EBD-B34E-A5B959085B1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Português!I362:I365</xm:f>
              <xm:sqref>F365</xm:sqref>
            </x14:sparkline>
          </x14:sparklines>
        </x14:sparklineGroup>
        <x14:sparklineGroup manualMax="0" manualMin="0" displayEmptyCellsAs="gap" xr2:uid="{021F00E1-756A-4F95-A969-F5DE367D2BB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Português!I370:I373</xm:f>
              <xm:sqref>F373</xm:sqref>
            </x14:sparkline>
          </x14:sparklines>
        </x14:sparklineGroup>
        <x14:sparklineGroup manualMax="0" manualMin="0" displayEmptyCellsAs="gap" xr2:uid="{48B12F58-D9B5-495E-865F-3B720F38AE7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Português!I379:I382</xm:f>
              <xm:sqref>F381</xm:sqref>
            </x14:sparkline>
          </x14:sparklines>
        </x14:sparklineGroup>
        <x14:sparklineGroup manualMax="0" manualMin="0" displayEmptyCellsAs="gap" xr2:uid="{0041FC46-9A3C-4A54-B9A1-9DBA3615344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Português!I388:I391</xm:f>
              <xm:sqref>F390</xm:sqref>
            </x14:sparkline>
          </x14:sparklines>
        </x14:sparklineGroup>
        <x14:sparklineGroup manualMax="0" manualMin="0" displayEmptyCellsAs="gap" xr2:uid="{465EC117-A1A3-48F0-9B94-858124E3895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Português!I397:I400</xm:f>
              <xm:sqref>F399</xm:sqref>
            </x14:sparkline>
          </x14:sparklines>
        </x14:sparklineGroup>
        <x14:sparklineGroup manualMax="0" manualMin="0" displayEmptyCellsAs="gap" xr2:uid="{7BFC1644-E403-4818-90D6-1A0B7600203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Português!I405:I408</xm:f>
              <xm:sqref>F408</xm:sqref>
            </x14:sparkline>
          </x14:sparklines>
        </x14:sparklineGroup>
        <x14:sparklineGroup manualMax="0" manualMin="0" displayEmptyCellsAs="gap" xr2:uid="{3600320C-CED9-4CE7-8604-D21CF0F779C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Português!I414:I417</xm:f>
              <xm:sqref>F416</xm:sqref>
            </x14:sparkline>
          </x14:sparklines>
        </x14:sparklineGroup>
        <x14:sparklineGroup manualMax="0" manualMin="0" displayEmptyCellsAs="gap" xr2:uid="{C36882F5-6A6F-4CCA-B510-4E4A43F6EC3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Português!I423:I426</xm:f>
              <xm:sqref>F425</xm:sqref>
            </x14:sparkline>
          </x14:sparklines>
        </x14:sparklineGroup>
        <x14:sparklineGroup manualMax="0" manualMin="0" displayEmptyCellsAs="gap" xr2:uid="{126A6D8D-75CB-42FE-BB94-84C788ADCE1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Português!I432:I435</xm:f>
              <xm:sqref>F434</xm:sqref>
            </x14:sparkline>
          </x14:sparklines>
        </x14:sparklineGroup>
        <x14:sparklineGroup manualMax="0" manualMin="0" displayEmptyCellsAs="gap" xr2:uid="{42332C68-FCF9-4523-A01F-8D2FCC4E43A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Português!I441:I444</xm:f>
              <xm:sqref>F443</xm:sqref>
            </x14:sparkline>
          </x14:sparklines>
        </x14:sparklineGroup>
        <x14:sparklineGroup manualMax="0" manualMin="0" displayEmptyCellsAs="gap" xr2:uid="{31231CAB-067E-4B15-9B98-0B3C27B1CA6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Português!I450:I453</xm:f>
              <xm:sqref>F452</xm:sqref>
            </x14:sparkline>
          </x14:sparklines>
        </x14:sparklineGroup>
        <x14:sparklineGroup manualMax="0" manualMin="0" displayEmptyCellsAs="gap" xr2:uid="{345C8D4E-76FD-4BE2-B096-4CF9D3B78E6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Português!I458:I461</xm:f>
              <xm:sqref>F461</xm:sqref>
            </x14:sparkline>
          </x14:sparklines>
        </x14:sparklineGroup>
        <x14:sparklineGroup manualMax="0" manualMin="0" displayEmptyCellsAs="gap" xr2:uid="{D1BB0E54-3E24-4E5A-9A60-88E079C1270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Português!I467:I470</xm:f>
              <xm:sqref>F469</xm:sqref>
            </x14:sparkline>
          </x14:sparklines>
        </x14:sparklineGroup>
        <x14:sparklineGroup manualMax="0" manualMin="0" displayEmptyCellsAs="gap" xr2:uid="{C911C94C-8A6B-4A48-AA3C-7B5FB4F3923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Português!I476:I479</xm:f>
              <xm:sqref>F478</xm:sqref>
            </x14:sparkline>
          </x14:sparklines>
        </x14:sparklineGroup>
        <x14:sparklineGroup manualMax="0" manualMin="0" displayEmptyCellsAs="gap" xr2:uid="{88889498-E58D-4EDF-BBF7-75A71D21B28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Português!I485:I488</xm:f>
              <xm:sqref>F487</xm:sqref>
            </x14:sparkline>
          </x14:sparklines>
        </x14:sparklineGroup>
        <x14:sparklineGroup manualMax="0" manualMin="0" displayEmptyCellsAs="gap" xr2:uid="{906B9044-46CB-46F6-B5D0-CEF0D2AF4A6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Português!I494:I497</xm:f>
              <xm:sqref>F496</xm:sqref>
            </x14:sparkline>
          </x14:sparklines>
        </x14:sparklineGroup>
        <x14:sparklineGroup manualMax="0" manualMin="0" displayEmptyCellsAs="gap" xr2:uid="{03D8B83C-7D09-4A04-A328-E239744AD54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Português!I503:I506</xm:f>
              <xm:sqref>F505</xm:sqref>
            </x14:sparkline>
          </x14:sparklines>
        </x14:sparklineGroup>
        <x14:sparklineGroup manualMax="0" manualMin="0" displayEmptyCellsAs="gap" xr2:uid="{352F677D-0C0F-42AD-A592-F341E20875B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Português!I512:I515</xm:f>
              <xm:sqref>F514</xm:sqref>
            </x14:sparkline>
          </x14:sparklines>
        </x14:sparklineGroup>
        <x14:sparklineGroup manualMax="0" manualMin="0" displayEmptyCellsAs="gap" xr2:uid="{F30E4759-A07F-4469-863B-62652A2907B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Português!I521:I524</xm:f>
              <xm:sqref>F523</xm:sqref>
            </x14:sparkline>
          </x14:sparklines>
        </x14:sparklineGroup>
        <x14:sparklineGroup manualMax="0" manualMin="0" displayEmptyCellsAs="gap" xr2:uid="{FA34865F-B3EF-4DCA-86BD-CFB0FBE5CF8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Português!I530:I533</xm:f>
              <xm:sqref>F532</xm:sqref>
            </x14:sparkline>
          </x14:sparklines>
        </x14:sparklineGroup>
        <x14:sparklineGroup manualMax="0" manualMin="0" displayEmptyCellsAs="gap" xr2:uid="{BEC64A43-EF46-47AF-B2FF-39C6778F17C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Português!I539:I542</xm:f>
              <xm:sqref>F541</xm:sqref>
            </x14:sparkline>
          </x14:sparklines>
        </x14:sparklineGroup>
        <x14:sparklineGroup manualMax="0" manualMin="0" displayEmptyCellsAs="gap" xr2:uid="{889492BD-595C-4FE2-BAB2-1C61A76F7FF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Português!I548:I551</xm:f>
              <xm:sqref>F550</xm:sqref>
            </x14:sparkline>
          </x14:sparklines>
        </x14:sparklineGroup>
        <x14:sparklineGroup manualMax="0" manualMin="0" displayEmptyCellsAs="gap" xr2:uid="{397E70C5-F3CE-4EDC-A079-A1BDF980C72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Português!I557:I560</xm:f>
              <xm:sqref>F559</xm:sqref>
            </x14:sparkline>
          </x14:sparklines>
        </x14:sparklineGroup>
        <x14:sparklineGroup manualMax="0" manualMin="0" displayEmptyCellsAs="gap" xr2:uid="{54B9920C-4357-47B2-A537-B5BAFAA089F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Português!I566:I569</xm:f>
              <xm:sqref>F568</xm:sqref>
            </x14:sparkline>
          </x14:sparklines>
        </x14:sparklineGroup>
        <x14:sparklineGroup manualMax="0" manualMin="0" displayEmptyCellsAs="gap" xr2:uid="{2B111E39-0048-4E04-B5EC-9FEC22E5DAC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Português!I575:I578</xm:f>
              <xm:sqref>F577</xm:sqref>
            </x14:sparkline>
          </x14:sparklines>
        </x14:sparklineGroup>
        <x14:sparklineGroup manualMax="0" manualMin="0" displayEmptyCellsAs="gap" xr2:uid="{FC855FEF-2F5B-451D-AFFF-B0ABD32868D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Português!I584:I587</xm:f>
              <xm:sqref>F586</xm:sqref>
            </x14:sparkline>
          </x14:sparklines>
        </x14:sparklineGroup>
        <x14:sparklineGroup manualMax="0" manualMin="0" displayEmptyCellsAs="gap" xr2:uid="{CBEF8001-9645-4357-8535-1ADEE1BE2C5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Português!I593:I596</xm:f>
              <xm:sqref>F595</xm:sqref>
            </x14:sparkline>
          </x14:sparklines>
        </x14:sparklineGroup>
        <x14:sparklineGroup manualMax="0" manualMin="0" displayEmptyCellsAs="gap" xr2:uid="{64A1B26C-57BF-4CE4-93F3-FBC16B39697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Português!I602:I605</xm:f>
              <xm:sqref>F604</xm:sqref>
            </x14:sparkline>
          </x14:sparklines>
        </x14:sparklineGroup>
        <x14:sparklineGroup manualMax="0" manualMin="0" displayEmptyCellsAs="gap" xr2:uid="{09B83249-E74D-4934-9256-367029DF1E7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Português!I611:I614</xm:f>
              <xm:sqref>F613</xm:sqref>
            </x14:sparkline>
          </x14:sparklines>
        </x14:sparklineGroup>
        <x14:sparklineGroup manualMax="0" manualMin="0" displayEmptyCellsAs="gap" xr2:uid="{FDD52F64-46CE-40AB-8753-521DC0F78D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Português!I620:I623</xm:f>
              <xm:sqref>F622</xm:sqref>
            </x14:sparkline>
          </x14:sparklines>
        </x14:sparklineGroup>
        <x14:sparklineGroup manualMax="0" manualMin="0" displayEmptyCellsAs="gap" xr2:uid="{A5B0C610-A3ED-496E-A8A5-CD5739F2C65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Português!I629:I632</xm:f>
              <xm:sqref>F631</xm:sqref>
            </x14:sparkline>
          </x14:sparklines>
        </x14:sparklineGroup>
        <x14:sparklineGroup manualMax="0" manualMin="0" displayEmptyCellsAs="gap" xr2:uid="{92F5C32F-2426-4E24-9F89-07996EA77B3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Português!I638:I641</xm:f>
              <xm:sqref>F640</xm:sqref>
            </x14:sparkline>
          </x14:sparklines>
        </x14:sparklineGroup>
        <x14:sparklineGroup manualMax="0" manualMin="0" displayEmptyCellsAs="gap" xr2:uid="{B3916FD6-2A94-421B-8439-33A5B88499B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Português!I646:I649</xm:f>
              <xm:sqref>F649</xm:sqref>
            </x14:sparkline>
          </x14:sparklines>
        </x14:sparklineGroup>
        <x14:sparklineGroup manualMax="0" manualMin="0" displayEmptyCellsAs="gap" xr2:uid="{74C4F361-8974-43A4-B906-F061A5F1E5F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Português!I654:I657</xm:f>
              <xm:sqref>F657</xm:sqref>
            </x14:sparkline>
          </x14:sparklines>
        </x14:sparklineGroup>
        <x14:sparklineGroup manualMax="0" manualMin="0" displayEmptyCellsAs="gap" xr2:uid="{BFBABDAD-9656-44FE-9C58-7F753189326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Português!I662:I665</xm:f>
              <xm:sqref>F665</xm:sqref>
            </x14:sparkline>
          </x14:sparklines>
        </x14:sparklineGroup>
        <x14:sparklineGroup manualMax="0" manualMin="0" displayEmptyCellsAs="gap" xr2:uid="{AED80461-7135-4287-A74C-5AC4D09D74A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Português!I670:I673</xm:f>
              <xm:sqref>F673</xm:sqref>
            </x14:sparkline>
          </x14:sparklines>
        </x14:sparklineGroup>
        <x14:sparklineGroup manualMax="0" manualMin="0" displayEmptyCellsAs="gap" xr2:uid="{57EE476E-68D9-438F-958F-AD413A345BE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Português!I678:I681</xm:f>
              <xm:sqref>F681</xm:sqref>
            </x14:sparkline>
          </x14:sparklines>
        </x14:sparklineGroup>
        <x14:sparklineGroup manualMax="0" manualMin="0" displayEmptyCellsAs="gap" xr2:uid="{52150B1D-4965-486A-BE1C-54983456104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Português!I686:I689</xm:f>
              <xm:sqref>F689</xm:sqref>
            </x14:sparkline>
          </x14:sparklines>
        </x14:sparklineGroup>
        <x14:sparklineGroup manualMax="0" manualMin="0" displayEmptyCellsAs="gap" xr2:uid="{DFC3934B-AAAC-45EA-8727-8863FDB7DB8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Português!I695:I698</xm:f>
              <xm:sqref>F697</xm:sqref>
            </x14:sparkline>
          </x14:sparklines>
        </x14:sparklineGroup>
        <x14:sparklineGroup manualMax="0" manualMin="0" displayEmptyCellsAs="gap" xr2:uid="{8147A7D3-10F8-4B3A-BC7B-D30C4489D88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Português!I703:I706</xm:f>
              <xm:sqref>F706</xm:sqref>
            </x14:sparkline>
          </x14:sparklines>
        </x14:sparklineGroup>
        <x14:sparklineGroup manualMax="0" manualMin="0" displayEmptyCellsAs="gap" xr2:uid="{A0754CAD-5F4E-44FC-A33E-3CDE7A01EA0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Português!I712:I715</xm:f>
              <xm:sqref>F714</xm:sqref>
            </x14:sparkline>
          </x14:sparklines>
        </x14:sparklineGroup>
        <x14:sparklineGroup manualMax="0" manualMin="0" displayEmptyCellsAs="gap" xr2:uid="{8ED319E3-EB40-4476-8614-529066C18E8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Português!I721:I724</xm:f>
              <xm:sqref>F723</xm:sqref>
            </x14:sparkline>
          </x14:sparklines>
        </x14:sparklineGroup>
        <x14:sparklineGroup manualMax="0" manualMin="0" displayEmptyCellsAs="gap" xr2:uid="{F89D882C-6C52-414A-8E45-A9D119D96F5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Português!I728:I731</xm:f>
              <xm:sqref>F731</xm:sqref>
            </x14:sparkline>
          </x14:sparklines>
        </x14:sparklineGroup>
        <x14:sparklineGroup manualMax="0" manualMin="0" displayEmptyCellsAs="gap" xr2:uid="{9640D184-E063-4D6A-885E-27FB7879BB1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Português!I736:I739</xm:f>
              <xm:sqref>F739</xm:sqref>
            </x14:sparkline>
          </x14:sparklines>
        </x14:sparklineGroup>
        <x14:sparklineGroup manualMax="0" manualMin="0" displayEmptyCellsAs="gap" xr2:uid="{25619C59-ACE8-406C-84E9-9ADA3879FBB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Português!I744:I747</xm:f>
              <xm:sqref>F747</xm:sqref>
            </x14:sparkline>
          </x14:sparklines>
        </x14:sparklineGroup>
        <x14:sparklineGroup manualMax="0" manualMin="0" displayEmptyCellsAs="gap" xr2:uid="{1890D4A1-5FDB-4A0F-8435-C1FD8604FB6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Português!I752:I755</xm:f>
              <xm:sqref>F755</xm:sqref>
            </x14:sparkline>
          </x14:sparklines>
        </x14:sparklineGroup>
        <x14:sparklineGroup manualMax="0" manualMin="0" displayEmptyCellsAs="gap" xr2:uid="{413A19F4-E194-4EBB-B257-E97652A4245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Português!I760:I763</xm:f>
              <xm:sqref>F763</xm:sqref>
            </x14:sparkline>
          </x14:sparklines>
        </x14:sparklineGroup>
        <x14:sparklineGroup manualMax="0" manualMin="0" displayEmptyCellsAs="gap" xr2:uid="{DFDB723C-011D-4E1C-8DA3-E5698EB7F01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Português!I768:I771</xm:f>
              <xm:sqref>F771</xm:sqref>
            </x14:sparkline>
          </x14:sparklines>
        </x14:sparklineGroup>
        <x14:sparklineGroup manualMax="0" manualMin="0" displayEmptyCellsAs="gap" xr2:uid="{930C7C9C-15F0-4D29-81DA-9B5CACED852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Português!I776:I779</xm:f>
              <xm:sqref>F779</xm:sqref>
            </x14:sparkline>
          </x14:sparklines>
        </x14:sparklineGroup>
        <x14:sparklineGroup manualMax="0" manualMin="0" displayEmptyCellsAs="gap" xr2:uid="{D09BFADE-3237-4148-98E7-0BB619302F6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Português!I784:I787</xm:f>
              <xm:sqref>F787</xm:sqref>
            </x14:sparkline>
          </x14:sparklines>
        </x14:sparklineGroup>
        <x14:sparklineGroup manualMax="0" manualMin="0" displayEmptyCellsAs="gap" xr2:uid="{60B8861B-2E71-4B85-81D0-5C4BFE03C48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Português!I792:I795</xm:f>
              <xm:sqref>F795</xm:sqref>
            </x14:sparkline>
          </x14:sparklines>
        </x14:sparklineGroup>
        <x14:sparklineGroup manualMax="0" manualMin="0" displayEmptyCellsAs="gap" xr2:uid="{CB4EF90E-10E2-426F-B9F0-D9342A5F498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Português!I800:I803</xm:f>
              <xm:sqref>F803</xm:sqref>
            </x14:sparkline>
          </x14:sparklines>
        </x14:sparklineGroup>
        <x14:sparklineGroup manualMax="0" manualMin="0" displayEmptyCellsAs="gap" xr2:uid="{94C1391E-8230-4E56-B3BA-6AF9469F5BE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Português!I808:I811</xm:f>
              <xm:sqref>F811</xm:sqref>
            </x14:sparkline>
          </x14:sparklines>
        </x14:sparklineGroup>
        <x14:sparklineGroup manualMax="0" manualMin="0" displayEmptyCellsAs="gap" xr2:uid="{FD39CA1F-FD9D-48AC-8BD8-DD48E03FF11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Português!I816:I819</xm:f>
              <xm:sqref>F819</xm:sqref>
            </x14:sparkline>
          </x14:sparklines>
        </x14:sparklineGroup>
        <x14:sparklineGroup manualMax="0" manualMin="0" displayEmptyCellsAs="gap" xr2:uid="{4381F232-C235-4E2A-B6C2-1C734216C7F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Português!I824:I827</xm:f>
              <xm:sqref>F827</xm:sqref>
            </x14:sparkline>
          </x14:sparklines>
        </x14:sparklineGroup>
        <x14:sparklineGroup manualMax="0" manualMin="0" displayEmptyCellsAs="gap" xr2:uid="{00123A6F-4C87-474F-A4F3-FDE7CBC6222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Português!I832:I835</xm:f>
              <xm:sqref>F835</xm:sqref>
            </x14:sparkline>
          </x14:sparklines>
        </x14:sparklineGroup>
        <x14:sparklineGroup manualMax="0" manualMin="0" displayEmptyCellsAs="gap" xr2:uid="{B122DECB-E8F3-4C03-9D8C-766B2269836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Português!I840:I843</xm:f>
              <xm:sqref>F843</xm:sqref>
            </x14:sparkline>
          </x14:sparklines>
        </x14:sparklineGroup>
        <x14:sparklineGroup manualMax="0" manualMin="0" displayEmptyCellsAs="gap" xr2:uid="{D1D1993E-5FBF-4B65-AACA-04A75330E04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Português!I848:I851</xm:f>
              <xm:sqref>F851</xm:sqref>
            </x14:sparkline>
          </x14:sparklines>
        </x14:sparklineGroup>
        <x14:sparklineGroup manualMax="0" manualMin="0" displayEmptyCellsAs="gap" xr2:uid="{B475BB22-632E-4FB3-A667-0D1443EA189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Português!I856:I859</xm:f>
              <xm:sqref>F859</xm:sqref>
            </x14:sparkline>
          </x14:sparklines>
        </x14:sparklineGroup>
        <x14:sparklineGroup manualMax="0" manualMin="0" displayEmptyCellsAs="gap" xr2:uid="{A9CE4368-AA35-4213-B5A4-418615FB875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Português!I864:I867</xm:f>
              <xm:sqref>F867</xm:sqref>
            </x14:sparkline>
          </x14:sparklines>
        </x14:sparklineGroup>
        <x14:sparklineGroup manualMax="0" manualMin="0" displayEmptyCellsAs="gap" xr2:uid="{BB18DF5A-C18C-4781-A7F2-CE96B58F397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Português!I872:I875</xm:f>
              <xm:sqref>F875</xm:sqref>
            </x14:sparkline>
          </x14:sparklines>
        </x14:sparklineGroup>
        <x14:sparklineGroup manualMax="0" manualMin="0" displayEmptyCellsAs="gap" xr2:uid="{6E3F3980-3DCA-4215-A140-DE01F3B08DD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Português!I880:I883</xm:f>
              <xm:sqref>F883</xm:sqref>
            </x14:sparkline>
          </x14:sparklines>
        </x14:sparklineGroup>
        <x14:sparklineGroup manualMax="0" manualMin="0" displayEmptyCellsAs="gap" xr2:uid="{10EC5796-6C37-454C-8576-B5CA9B29A08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Português!I888:I891</xm:f>
              <xm:sqref>F891</xm:sqref>
            </x14:sparkline>
          </x14:sparklines>
        </x14:sparklineGroup>
        <x14:sparklineGroup manualMax="0" manualMin="0" displayEmptyCellsAs="gap" xr2:uid="{CACF76AC-AF58-4059-BBB8-29C3EA9D253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Português!I896:I899</xm:f>
              <xm:sqref>F899</xm:sqref>
            </x14:sparkline>
          </x14:sparklines>
        </x14:sparklineGroup>
        <x14:sparklineGroup manualMax="0" manualMin="0" displayEmptyCellsAs="gap" xr2:uid="{1B35E87C-96DD-4DB3-8044-DA68C10F3ED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Português!I903:I906</xm:f>
              <xm:sqref>F906</xm:sqref>
            </x14:sparkline>
          </x14:sparklines>
        </x14:sparklineGroup>
        <x14:sparklineGroup manualMax="0" manualMin="0" displayEmptyCellsAs="gap" xr2:uid="{1A8E7B68-0F9C-4087-8F3A-37E51520B2C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Português!I48:I51</xm:f>
              <xm:sqref>F50</xm:sqref>
            </x14:sparkline>
          </x14:sparklines>
        </x14:sparklineGroup>
        <x14:sparklineGroup manualMax="0" manualMin="0" displayEmptyCellsAs="gap" xr2:uid="{CEF16B48-276E-4F9F-9DE4-7CE6ABA9F9A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Português!I57:I60</xm:f>
              <xm:sqref>F59</xm:sqref>
            </x14:sparkline>
          </x14:sparklines>
        </x14:sparklineGroup>
        <x14:sparklineGroup manualMax="0" manualMin="0" displayEmptyCellsAs="gap" xr2:uid="{4FCB6C18-D5A2-47F4-AC2E-5D4534A8BFC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Português!I30:I33</xm:f>
              <xm:sqref>F32</xm:sqref>
            </x14:sparkline>
          </x14:sparklines>
        </x14:sparklineGroup>
        <x14:sparklineGroup manualMax="0" manualMin="0" displayEmptyCellsAs="gap" xr2:uid="{8AA4367F-0213-4A2D-BA80-732ECF46BD3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Português!I39:I42</xm:f>
              <xm:sqref>F41</xm:sqref>
            </x14:sparkline>
          </x14:sparklines>
        </x14:sparklineGroup>
      </x14:sparklineGroups>
    </ext>
    <ext xmlns:x15="http://schemas.microsoft.com/office/spreadsheetml/2010/11/main" uri="{3A4CF648-6AED-40f4-86FF-DC5316D8AED3}">
      <x14:slicerList xmlns:x14="http://schemas.microsoft.com/office/spreadsheetml/2009/9/main">
        <x14:slicer r:id="rId6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Q X c T W X n v V 5 O k A A A A 9 g A A A B I A H A B D b 2 5 m a W c v U G F j a 2 F n Z S 5 4 b W w g o h g A K K A U A A A A A A A A A A A A A A A A A A A A A A A A A A A A h Y 9 B D o I w F E S v Q r q n L T U m S j 4 l 0 a 0 k R h P j t i k V G q E Q W i x 3 c + G R v I I Y R d 2 5 n D d v M X O / 3 i A d 6 i q 4 q M 7 q x i Q o w h Q F y s g m 1 6 Z I U O 9 O 4 Q K l H L Z C n k W h g l E 2 N h 5 s n q D S u T Y m x H u P / Q w 3 X U E Y p R E 5 Z p u 9 L F U t 0 E f W / + V Q G + u E k Q p x O L z G c I Y j t s R s z j A F M k H I t P k K b N z 7 b H 8 g r P v K 9 Z 3 i r Q t X O y B T B P L + w B 9 Q S w M E F A A C A A g A Q X c T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F 3 E 1 k o i k e 4 D g A A A B E A A A A T A B w A R m 9 y b X V s Y X M v U 2 V j d G l v b j E u b S C i G A A o o B Q A A A A A A A A A A A A A A A A A A A A A A A A A A A A r T k 0 u y c z P U w i G 0 I b W A F B L A Q I t A B Q A A g A I A E F 3 E 1 l 5 7 1 e T p A A A A P Y A A A A S A A A A A A A A A A A A A A A A A A A A A A B D b 2 5 m a W c v U G F j a 2 F n Z S 5 4 b W x Q S w E C L Q A U A A I A C A B B d x N Z D 8 r p q 6 Q A A A D p A A A A E w A A A A A A A A A A A A A A A A D w A A A A W 0 N v b n R l b n R f V H l w Z X N d L n h t b F B L A Q I t A B Q A A g A I A E F 3 E 1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9 J x 6 T O F l u R Z o M t Y f O k Z + r A A A A A A I A A A A A A A N m A A D A A A A A E A A A A L X z w z V U Q y 0 g N x Y f + h P / y j g A A A A A B I A A A K A A A A A Q A A A A p b p 8 W x X u T t 7 y / j D C j g I b q 1 A A A A D R O c W L f a w t S c g u x E 1 r 7 P F L a O o 8 E n T O z t f C C B A i / A N a v z A 6 f G d t 5 r 3 M d z E n 3 d 0 z + 7 z y S r i Q Y e 3 9 i e Z x E x p b + U m E 2 t K Z J l c y R d p l + 7 h x O h 4 y m h Q A A A B / U a U e 0 V b 5 v Q b N o L E n E Z G l 5 j V 8 m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Bacen" ma:contentTypeID="0x01010043FAEEBFAB8CE042AA2BA9121CB2D735006D8F31A0C89FFA4B81A94377DB3ED7D8" ma:contentTypeVersion="14" ma:contentTypeDescription="" ma:contentTypeScope="" ma:versionID="e95343227dbee4488bba916e53a3fdc3">
  <xsd:schema xmlns:xsd="http://www.w3.org/2001/XMLSchema" xmlns:xs="http://www.w3.org/2001/XMLSchema" xmlns:p="http://schemas.microsoft.com/office/2006/metadata/properties" xmlns:ns2="59fd1f5f-b86d-4ade-a4f9-0d916cac7502" xmlns:ns3="9918d247-1685-43c1-8c78-affaa52a3bcb" targetNamespace="http://schemas.microsoft.com/office/2006/metadata/properties" ma:root="true" ma:fieldsID="0acdc7cfb31aba53b2d83e0211c8a28a" ns2:_="" ns3:_="">
    <xsd:import namespace="59fd1f5f-b86d-4ade-a4f9-0d916cac7502"/>
    <xsd:import namespace="9918d247-1685-43c1-8c78-affaa52a3bc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2:DataDocumento" minOccurs="0"/>
                <xsd:element ref="ns2:HouvePrimeiraPublicacao" minOccurs="0"/>
                <xsd:element ref="ns3:Ordem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87b872a0-33ba-4a20-9f61-2d6d4feec4d5}" ma:internalName="TaxCatchAll" ma:showField="CatchAllData" ma:web="9918d247-1685-43c1-8c78-affaa52a3b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87b872a0-33ba-4a20-9f61-2d6d4feec4d5}" ma:internalName="TaxCatchAllLabel" ma:readOnly="true" ma:showField="CatchAllDataLabel" ma:web="9918d247-1685-43c1-8c78-affaa52a3b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 ma:readOnly="false">
      <xsd:simpleType>
        <xsd:restriction base="dms:Note">
          <xsd:maxLength value="255"/>
        </xsd:restriction>
      </xsd:simpleType>
    </xsd:element>
    <xsd:element name="DataDocumento" ma:index="12" nillable="true" ma:displayName="Data do Documento" ma:format="DateOnly" ma:internalName="DataDocumento" ma:readOnly="false">
      <xsd:simpleType>
        <xsd:restriction base="dms:DateTime"/>
      </xsd:simpleType>
    </xsd:element>
    <xsd:element name="HouvePrimeiraPublicacao" ma:index="13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d247-1685-43c1-8c78-affaa52a3bcb" elementFormDefault="qualified">
    <xsd:import namespace="http://schemas.microsoft.com/office/2006/documentManagement/types"/>
    <xsd:import namespace="http://schemas.microsoft.com/office/infopath/2007/PartnerControls"/>
    <xsd:element name="Ordem" ma:index="14" nillable="true" ma:displayName="Ordem" ma:description="" ma:indexed="true" ma:internalName="Ordem" ma:percentage="FALSE">
      <xsd:simpleType>
        <xsd:restriction base="dms:Number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c04560d3-a704-4f13-8370-2353aa785e1d" ContentTypeId="0x01010043FAEEBFAB8CE042AA2BA9121CB2D735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m xmlns="9918d247-1685-43c1-8c78-affaa52a3bcb" xsi:nil="true"/>
    <DescricaoDocumento xmlns="59fd1f5f-b86d-4ade-a4f9-0d916cac7502" xsi:nil="true"/>
    <DataDocumento xmlns="59fd1f5f-b86d-4ade-a4f9-0d916cac7502">2025-05-07T03:00:00+00:00</DataDocumento>
    <TaxCatchAll xmlns="59fd1f5f-b86d-4ade-a4f9-0d916cac7502"/>
    <DataPrimeiraPublicacao xmlns="59fd1f5f-b86d-4ade-a4f9-0d916cac7502">2025-05-08T17:46:45+00:00</DataPrimeiraPublicacao>
    <HouvePrimeiraPublicacao xmlns="59fd1f5f-b86d-4ade-a4f9-0d916cac7502">1</HouvePrimeiraPublicacao>
  </documentManagement>
</p:properties>
</file>

<file path=customXml/itemProps1.xml><?xml version="1.0" encoding="utf-8"?>
<ds:datastoreItem xmlns:ds="http://schemas.openxmlformats.org/officeDocument/2006/customXml" ds:itemID="{F6687B7F-5B1F-4161-852B-667BD0924F1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6D7BAEB-B5D6-4B7B-9DAB-432E75AD52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fd1f5f-b86d-4ade-a4f9-0d916cac7502"/>
    <ds:schemaRef ds:uri="9918d247-1685-43c1-8c78-affaa52a3b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9BA94C-4D8C-4110-8783-DE14FD608A24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7B84EFEC-D2C8-4270-9D8F-F96E72B89B1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2C83B19-EF77-42A8-92D5-3E64685A7C70}">
  <ds:schemaRefs>
    <ds:schemaRef ds:uri="http://schemas.microsoft.com/office/2006/metadata/properties"/>
    <ds:schemaRef ds:uri="http://schemas.microsoft.com/office/infopath/2007/PartnerControls"/>
    <ds:schemaRef ds:uri="9918d247-1685-43c1-8c78-affaa52a3bcb"/>
    <ds:schemaRef ds:uri="59fd1f5f-b86d-4ade-a4f9-0d916cac75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Português</vt:lpstr>
    </vt:vector>
  </TitlesOfParts>
  <Manager/>
  <Company>Banco Central do Brasil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Histórico das votações do Copom</dc:title>
  <dc:subject/>
  <dc:creator>Francisco Domingues Ramos</dc:creator>
  <cp:keywords/>
  <dc:description/>
  <cp:lastModifiedBy>Jethro Xavier Bitencourt Bezerra</cp:lastModifiedBy>
  <cp:revision/>
  <dcterms:created xsi:type="dcterms:W3CDTF">2023-08-01T16:41:02Z</dcterms:created>
  <dcterms:modified xsi:type="dcterms:W3CDTF">2025-05-08T15:37:39Z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0x01010043FAEEBFAB8CE042AA2BA9121CB2D735006D8F31A0C89FFA4B81A94377DB3ED7D8</vt:lpwstr>
  </property>
</Properties>
</file>